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Carbine" sheetId="1" r:id="rId1"/>
    <sheet name="22 Carbine" sheetId="4" r:id="rId2"/>
  </sheets>
  <calcPr calcId="145621"/>
</workbook>
</file>

<file path=xl/calcChain.xml><?xml version="1.0" encoding="utf-8"?>
<calcChain xmlns="http://schemas.openxmlformats.org/spreadsheetml/2006/main">
  <c r="DM7" i="1"/>
  <c r="DL7"/>
  <c r="DK7"/>
  <c r="DB7"/>
  <c r="DA7"/>
  <c r="CZ7"/>
  <c r="CQ7"/>
  <c r="CP7"/>
  <c r="CO7"/>
  <c r="CE7"/>
  <c r="CD7"/>
  <c r="CC7"/>
  <c r="BQ7"/>
  <c r="BP7"/>
  <c r="BO7"/>
  <c r="BC7"/>
  <c r="BB7"/>
  <c r="BA7"/>
  <c r="AO7"/>
  <c r="AN7"/>
  <c r="AM7"/>
  <c r="Z7"/>
  <c r="Y7"/>
  <c r="X7"/>
  <c r="J7"/>
  <c r="AA7"/>
  <c r="CR7"/>
  <c r="CF7"/>
  <c r="H7"/>
  <c r="I7"/>
  <c r="BR7"/>
  <c r="DC7"/>
  <c r="BD7"/>
  <c r="DN7"/>
  <c r="AP7"/>
  <c r="DM13"/>
  <c r="DL13"/>
  <c r="DK13"/>
  <c r="DB13"/>
  <c r="DA13"/>
  <c r="CZ13"/>
  <c r="CQ13"/>
  <c r="CP13"/>
  <c r="CO13"/>
  <c r="CE13"/>
  <c r="CD13"/>
  <c r="CC13"/>
  <c r="BQ13"/>
  <c r="BP13"/>
  <c r="BO13"/>
  <c r="BC13"/>
  <c r="BB13"/>
  <c r="BA13"/>
  <c r="AO13"/>
  <c r="AN13"/>
  <c r="AM13"/>
  <c r="Z13"/>
  <c r="Y13"/>
  <c r="X13"/>
  <c r="J13"/>
  <c r="DM12"/>
  <c r="DL12"/>
  <c r="DK12"/>
  <c r="DB12"/>
  <c r="DA12"/>
  <c r="CZ12"/>
  <c r="CQ12"/>
  <c r="CP12"/>
  <c r="CO12"/>
  <c r="CE12"/>
  <c r="CD12"/>
  <c r="CC12"/>
  <c r="BQ12"/>
  <c r="BP12"/>
  <c r="BO12"/>
  <c r="BC12"/>
  <c r="BB12"/>
  <c r="BA12"/>
  <c r="AO12"/>
  <c r="AN12"/>
  <c r="AM12"/>
  <c r="Z12"/>
  <c r="Y12"/>
  <c r="X12"/>
  <c r="J12"/>
  <c r="DM17"/>
  <c r="DL17"/>
  <c r="DK17"/>
  <c r="DB17"/>
  <c r="DA17"/>
  <c r="CZ17"/>
  <c r="CQ17"/>
  <c r="CP17"/>
  <c r="CO17"/>
  <c r="CE17"/>
  <c r="CD17"/>
  <c r="CC17"/>
  <c r="BQ17"/>
  <c r="BP17"/>
  <c r="BO17"/>
  <c r="BC17"/>
  <c r="BB17"/>
  <c r="BA17"/>
  <c r="AO17"/>
  <c r="AN17"/>
  <c r="AM17"/>
  <c r="Z17"/>
  <c r="Y17"/>
  <c r="X17"/>
  <c r="J17"/>
  <c r="DM9"/>
  <c r="DL9"/>
  <c r="DK9"/>
  <c r="DB9"/>
  <c r="DA9"/>
  <c r="CZ9"/>
  <c r="CQ9"/>
  <c r="CP9"/>
  <c r="CO9"/>
  <c r="CE9"/>
  <c r="CD9"/>
  <c r="CC9"/>
  <c r="BQ9"/>
  <c r="BP9"/>
  <c r="BO9"/>
  <c r="BC9"/>
  <c r="BB9"/>
  <c r="BA9"/>
  <c r="AO9"/>
  <c r="AN9"/>
  <c r="AM9"/>
  <c r="Z9"/>
  <c r="Y9"/>
  <c r="X9"/>
  <c r="J9"/>
  <c r="DM10"/>
  <c r="DL10"/>
  <c r="DK10"/>
  <c r="DB10"/>
  <c r="DA10"/>
  <c r="CZ10"/>
  <c r="CQ10"/>
  <c r="CP10"/>
  <c r="CO10"/>
  <c r="CE10"/>
  <c r="CD10"/>
  <c r="CC10"/>
  <c r="BQ10"/>
  <c r="BP10"/>
  <c r="BO10"/>
  <c r="BC10"/>
  <c r="BB10"/>
  <c r="BA10"/>
  <c r="AO10"/>
  <c r="AN10"/>
  <c r="AM10"/>
  <c r="Z10"/>
  <c r="Y10"/>
  <c r="X10"/>
  <c r="J10"/>
  <c r="DL14"/>
  <c r="DL16"/>
  <c r="DL11"/>
  <c r="DL15"/>
  <c r="DL5"/>
  <c r="DL8"/>
  <c r="DL6"/>
  <c r="DA14"/>
  <c r="DA16"/>
  <c r="DA11"/>
  <c r="DA15"/>
  <c r="DA5"/>
  <c r="DA8"/>
  <c r="DA6"/>
  <c r="CP14"/>
  <c r="CP16"/>
  <c r="CP11"/>
  <c r="CP15"/>
  <c r="CP5"/>
  <c r="CP8"/>
  <c r="CP6"/>
  <c r="CD14"/>
  <c r="CD16"/>
  <c r="CD11"/>
  <c r="CD15"/>
  <c r="CD5"/>
  <c r="CD8"/>
  <c r="CD6"/>
  <c r="BP14"/>
  <c r="BP16"/>
  <c r="BP11"/>
  <c r="BP15"/>
  <c r="BP5"/>
  <c r="BP8"/>
  <c r="BP6"/>
  <c r="BB14"/>
  <c r="BB16"/>
  <c r="BB11"/>
  <c r="BB15"/>
  <c r="BB5"/>
  <c r="BB8"/>
  <c r="BB6"/>
  <c r="AN14"/>
  <c r="AN16"/>
  <c r="AN11"/>
  <c r="AN15"/>
  <c r="AN5"/>
  <c r="AN8"/>
  <c r="AN6"/>
  <c r="Y14"/>
  <c r="Y16"/>
  <c r="Y11"/>
  <c r="Y15"/>
  <c r="Y5"/>
  <c r="Y8"/>
  <c r="Y6"/>
  <c r="DM5"/>
  <c r="DK5"/>
  <c r="DB5"/>
  <c r="CZ5"/>
  <c r="CQ5"/>
  <c r="CO5"/>
  <c r="CE5"/>
  <c r="CC5"/>
  <c r="BQ5"/>
  <c r="BO5"/>
  <c r="BC5"/>
  <c r="BA5"/>
  <c r="AO5"/>
  <c r="AM5"/>
  <c r="Z5"/>
  <c r="X5"/>
  <c r="J5"/>
  <c r="J15"/>
  <c r="X15"/>
  <c r="Z15"/>
  <c r="AM15"/>
  <c r="AO15"/>
  <c r="BA15"/>
  <c r="BC15"/>
  <c r="BO15"/>
  <c r="BQ15"/>
  <c r="CC15"/>
  <c r="CE15"/>
  <c r="CO15"/>
  <c r="CQ15"/>
  <c r="CZ15"/>
  <c r="DB15"/>
  <c r="DK15"/>
  <c r="DM15"/>
  <c r="CO16"/>
  <c r="DM7" i="4"/>
  <c r="DL7"/>
  <c r="DK7"/>
  <c r="DB7"/>
  <c r="DA7"/>
  <c r="DC7"/>
  <c r="CZ7"/>
  <c r="CQ7"/>
  <c r="CP7"/>
  <c r="CO7"/>
  <c r="CR7"/>
  <c r="CF7"/>
  <c r="CE7"/>
  <c r="CG7"/>
  <c r="CD7"/>
  <c r="BR7"/>
  <c r="BQ7"/>
  <c r="BP7"/>
  <c r="BD7"/>
  <c r="BC7"/>
  <c r="BB7"/>
  <c r="AP7"/>
  <c r="AO7"/>
  <c r="AQ7"/>
  <c r="AN7"/>
  <c r="AA7"/>
  <c r="Z7"/>
  <c r="Y7"/>
  <c r="K7"/>
  <c r="J7"/>
  <c r="DM6"/>
  <c r="DL6"/>
  <c r="DN6"/>
  <c r="DK6"/>
  <c r="DB6"/>
  <c r="DA6"/>
  <c r="CZ6"/>
  <c r="CQ6"/>
  <c r="CP6"/>
  <c r="CR6"/>
  <c r="CO6"/>
  <c r="CF6"/>
  <c r="CE6"/>
  <c r="CD6"/>
  <c r="CG6"/>
  <c r="BR6"/>
  <c r="BQ6"/>
  <c r="BS6"/>
  <c r="BP6"/>
  <c r="BD6"/>
  <c r="BC6"/>
  <c r="BB6"/>
  <c r="AP6"/>
  <c r="AO6"/>
  <c r="AN6"/>
  <c r="AA6"/>
  <c r="I6"/>
  <c r="Z6"/>
  <c r="Y6"/>
  <c r="K6"/>
  <c r="J6"/>
  <c r="DM5"/>
  <c r="DL5"/>
  <c r="DK5"/>
  <c r="DB5"/>
  <c r="DA5"/>
  <c r="CZ5"/>
  <c r="CQ5"/>
  <c r="CP5"/>
  <c r="CO5"/>
  <c r="CR5"/>
  <c r="CF5"/>
  <c r="CE5"/>
  <c r="CD5"/>
  <c r="CG5"/>
  <c r="BR5"/>
  <c r="BQ5"/>
  <c r="BS5"/>
  <c r="BP5"/>
  <c r="BD5"/>
  <c r="BC5"/>
  <c r="BB5"/>
  <c r="AP5"/>
  <c r="AO5"/>
  <c r="AN5"/>
  <c r="AA5"/>
  <c r="Z5"/>
  <c r="Y5"/>
  <c r="K5"/>
  <c r="J5"/>
  <c r="DM4"/>
  <c r="DL4"/>
  <c r="DN4"/>
  <c r="DK4"/>
  <c r="DB4"/>
  <c r="DA4"/>
  <c r="CZ4"/>
  <c r="CQ4"/>
  <c r="CP4"/>
  <c r="CO4"/>
  <c r="CR4"/>
  <c r="CF4"/>
  <c r="CE4"/>
  <c r="CG4"/>
  <c r="CD4"/>
  <c r="BR4"/>
  <c r="BQ4"/>
  <c r="BS4"/>
  <c r="BT5"/>
  <c r="BP4"/>
  <c r="BD4"/>
  <c r="BC4"/>
  <c r="BB4"/>
  <c r="BE4"/>
  <c r="BF4"/>
  <c r="AP4"/>
  <c r="AO4"/>
  <c r="AN4"/>
  <c r="AA4"/>
  <c r="I4"/>
  <c r="Z4"/>
  <c r="Y4"/>
  <c r="K4"/>
  <c r="J4"/>
  <c r="CF3"/>
  <c r="BR3"/>
  <c r="BD3"/>
  <c r="AP3"/>
  <c r="CE16" i="1"/>
  <c r="CE11"/>
  <c r="CE8"/>
  <c r="CE14"/>
  <c r="CE6"/>
  <c r="BQ16"/>
  <c r="BQ11"/>
  <c r="BQ8"/>
  <c r="BQ14"/>
  <c r="BQ6"/>
  <c r="BC16"/>
  <c r="BC11"/>
  <c r="BC8"/>
  <c r="BC14"/>
  <c r="BC6"/>
  <c r="AO16"/>
  <c r="AO11"/>
  <c r="AO8"/>
  <c r="AO14"/>
  <c r="AO6"/>
  <c r="Z16"/>
  <c r="Z11"/>
  <c r="Z8"/>
  <c r="Z14"/>
  <c r="Z6"/>
  <c r="AM6"/>
  <c r="DM11"/>
  <c r="DK11"/>
  <c r="DB11"/>
  <c r="CZ11"/>
  <c r="CQ11"/>
  <c r="CO11"/>
  <c r="CC11"/>
  <c r="BO11"/>
  <c r="BA11"/>
  <c r="AM11"/>
  <c r="X11"/>
  <c r="J11"/>
  <c r="DK6"/>
  <c r="DM6"/>
  <c r="CZ6"/>
  <c r="DB6"/>
  <c r="CO6"/>
  <c r="CQ6"/>
  <c r="CC6"/>
  <c r="BO6"/>
  <c r="BA6"/>
  <c r="X6"/>
  <c r="J6"/>
  <c r="DK14"/>
  <c r="DM14"/>
  <c r="CZ14"/>
  <c r="DB14"/>
  <c r="CO14"/>
  <c r="CQ14"/>
  <c r="CC14"/>
  <c r="BO14"/>
  <c r="BA14"/>
  <c r="AM14"/>
  <c r="X14"/>
  <c r="J14"/>
  <c r="X8"/>
  <c r="AM8"/>
  <c r="BA8"/>
  <c r="BO8"/>
  <c r="CC8"/>
  <c r="CO8"/>
  <c r="CZ8"/>
  <c r="DK8"/>
  <c r="CQ8"/>
  <c r="DB8"/>
  <c r="DM8"/>
  <c r="J8"/>
  <c r="CZ16"/>
  <c r="DK16"/>
  <c r="CQ16"/>
  <c r="DB16"/>
  <c r="DM16"/>
  <c r="X16"/>
  <c r="AM16"/>
  <c r="BA16"/>
  <c r="BO16"/>
  <c r="CC16"/>
  <c r="J16"/>
  <c r="AB5" i="4"/>
  <c r="DN5"/>
  <c r="BE6"/>
  <c r="AQ5"/>
  <c r="AB6"/>
  <c r="AQ4"/>
  <c r="AR4"/>
  <c r="AQ6"/>
  <c r="AB7"/>
  <c r="DC4"/>
  <c r="BE5"/>
  <c r="I5"/>
  <c r="AR5"/>
  <c r="BT4"/>
  <c r="G7" i="1"/>
  <c r="CF6"/>
  <c r="AP16"/>
  <c r="AA6"/>
  <c r="DN16"/>
  <c r="CR8"/>
  <c r="DN12"/>
  <c r="BD6"/>
  <c r="DN8"/>
  <c r="BR8"/>
  <c r="AP10"/>
  <c r="I10"/>
  <c r="CF10"/>
  <c r="CR10"/>
  <c r="AA9"/>
  <c r="AP9"/>
  <c r="CF9"/>
  <c r="CR9"/>
  <c r="CR17"/>
  <c r="DC17"/>
  <c r="CR12"/>
  <c r="CF16"/>
  <c r="DC8"/>
  <c r="DN11"/>
  <c r="AP5"/>
  <c r="DN10"/>
  <c r="DN9"/>
  <c r="I17"/>
  <c r="CF17"/>
  <c r="BR9"/>
  <c r="BR16"/>
  <c r="BR10"/>
  <c r="H15"/>
  <c r="CR6"/>
  <c r="DC16"/>
  <c r="CF12"/>
  <c r="H8"/>
  <c r="I11"/>
  <c r="I5"/>
  <c r="AA5"/>
  <c r="BD15"/>
  <c r="BR11"/>
  <c r="CF5"/>
  <c r="CR13"/>
  <c r="AP8"/>
  <c r="DC6"/>
  <c r="I6"/>
  <c r="BR15"/>
  <c r="BD11"/>
  <c r="BR5"/>
  <c r="AA17"/>
  <c r="I14"/>
  <c r="BD5"/>
  <c r="CR11"/>
  <c r="DC15"/>
  <c r="DN14"/>
  <c r="DC10"/>
  <c r="CR14"/>
  <c r="DN6"/>
  <c r="BD16"/>
  <c r="CF8"/>
  <c r="CF11"/>
  <c r="CR5"/>
  <c r="DC11"/>
  <c r="DN15"/>
  <c r="DC13"/>
  <c r="BD13"/>
  <c r="I13"/>
  <c r="BR14"/>
  <c r="BD14"/>
  <c r="BD17"/>
  <c r="I15"/>
  <c r="BR12"/>
  <c r="AP12"/>
  <c r="AA12"/>
  <c r="AA14"/>
  <c r="CF14"/>
  <c r="AA10"/>
  <c r="H10"/>
  <c r="H17"/>
  <c r="AP17"/>
  <c r="H9"/>
  <c r="H14"/>
  <c r="BF5" i="4"/>
  <c r="BF6"/>
  <c r="I16" i="1"/>
  <c r="H4" i="4"/>
  <c r="G4"/>
  <c r="AB4"/>
  <c r="AC4"/>
  <c r="F4"/>
  <c r="DN7"/>
  <c r="H5" i="1"/>
  <c r="AA15"/>
  <c r="CF15"/>
  <c r="DC5"/>
  <c r="BD9"/>
  <c r="DN17"/>
  <c r="I12"/>
  <c r="BD12"/>
  <c r="DC12"/>
  <c r="BR13"/>
  <c r="DN13"/>
  <c r="AC6" i="4"/>
  <c r="AP13" i="1"/>
  <c r="H13"/>
  <c r="H12"/>
  <c r="AP14"/>
  <c r="DC14"/>
  <c r="AP6"/>
  <c r="I8"/>
  <c r="AA8"/>
  <c r="BS7" i="4"/>
  <c r="BT7"/>
  <c r="CR16" i="1"/>
  <c r="H16"/>
  <c r="AP15"/>
  <c r="CR15"/>
  <c r="BD10"/>
  <c r="I9"/>
  <c r="DC9"/>
  <c r="BR17"/>
  <c r="H6"/>
  <c r="AA16"/>
  <c r="H5" i="4"/>
  <c r="G5"/>
  <c r="AA11" i="1"/>
  <c r="H11"/>
  <c r="AR6" i="4"/>
  <c r="BT6"/>
  <c r="DC6"/>
  <c r="H7"/>
  <c r="G7"/>
  <c r="AA13" i="1"/>
  <c r="BD8"/>
  <c r="BR6"/>
  <c r="AP11"/>
  <c r="DC5" i="4"/>
  <c r="H6"/>
  <c r="G6"/>
  <c r="I7"/>
  <c r="BE7"/>
  <c r="BF7"/>
  <c r="CF13" i="1"/>
  <c r="DN5"/>
  <c r="BS7"/>
  <c r="BE7"/>
  <c r="AQ7"/>
  <c r="AB7"/>
  <c r="CG7"/>
  <c r="G10"/>
  <c r="G12"/>
  <c r="G15"/>
  <c r="G11"/>
  <c r="G13"/>
  <c r="G17"/>
  <c r="G8"/>
  <c r="G6"/>
  <c r="CG16"/>
  <c r="G14"/>
  <c r="CG14"/>
  <c r="BS6"/>
  <c r="BS14"/>
  <c r="AQ10"/>
  <c r="G5"/>
  <c r="CG13"/>
  <c r="CG11"/>
  <c r="G9"/>
  <c r="BS13"/>
  <c r="BE17"/>
  <c r="AB17"/>
  <c r="BS5"/>
  <c r="BS12"/>
  <c r="BS10"/>
  <c r="BS11"/>
  <c r="BS8"/>
  <c r="BS9"/>
  <c r="BS16"/>
  <c r="BE15"/>
  <c r="BE13"/>
  <c r="BE8"/>
  <c r="BE14"/>
  <c r="BE10"/>
  <c r="AQ13"/>
  <c r="AQ11"/>
  <c r="AB13"/>
  <c r="CG8"/>
  <c r="CG12"/>
  <c r="CG15"/>
  <c r="BE5"/>
  <c r="BE16"/>
  <c r="BE6"/>
  <c r="BE12"/>
  <c r="AB16"/>
  <c r="AB8"/>
  <c r="AQ14"/>
  <c r="AB9"/>
  <c r="AQ9"/>
  <c r="BS15"/>
  <c r="CG5"/>
  <c r="CG9"/>
  <c r="BE9"/>
  <c r="AB11"/>
  <c r="AQ8"/>
  <c r="AQ15"/>
  <c r="G16"/>
  <c r="AB6"/>
  <c r="AQ16"/>
  <c r="AQ6"/>
  <c r="F6" i="4"/>
  <c r="AB14" i="1"/>
  <c r="AC5" i="4"/>
  <c r="F5"/>
  <c r="AQ12" i="1"/>
  <c r="AB5"/>
  <c r="BS17"/>
  <c r="CG10"/>
  <c r="CG17"/>
  <c r="CG6"/>
  <c r="BE11"/>
  <c r="AB15"/>
  <c r="AQ17"/>
  <c r="AB10"/>
  <c r="AC7" i="4"/>
  <c r="F7"/>
  <c r="AB12" i="1"/>
  <c r="AQ5"/>
  <c r="F7"/>
  <c r="F12"/>
  <c r="F5"/>
  <c r="F13"/>
  <c r="F6"/>
  <c r="F15"/>
  <c r="F9"/>
  <c r="F16"/>
  <c r="F10"/>
  <c r="F11"/>
  <c r="F14"/>
  <c r="F8"/>
  <c r="F17"/>
</calcChain>
</file>

<file path=xl/sharedStrings.xml><?xml version="1.0" encoding="utf-8"?>
<sst xmlns="http://schemas.openxmlformats.org/spreadsheetml/2006/main" count="314" uniqueCount="65">
  <si>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</si>
  <si>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</si>
  <si>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</si>
  <si>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</si>
  <si>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</si>
  <si>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</si>
  <si>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</si>
  <si>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</si>
  <si>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</si>
  <si>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</si>
  <si>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</si>
  <si>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</si>
  <si>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</si>
  <si>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</si>
  <si>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</si>
  <si>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</si>
  <si>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</si>
  <si>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</si>
  <si>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</si>
  <si>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</si>
  <si>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</si>
  <si>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</si>
  <si>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</si>
  <si>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</si>
  <si>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</si>
  <si>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</si>
  <si>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</si>
  <si>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</si>
  <si>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</si>
  <si>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</si>
  <si>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</si>
  <si>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</si>
  <si>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</si>
  <si>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</si>
  <si>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Open</t>
  </si>
  <si>
    <t>Kirk S.</t>
  </si>
  <si>
    <t>AR22</t>
  </si>
  <si>
    <t>Mark C.</t>
  </si>
  <si>
    <t>Open Division</t>
  </si>
  <si>
    <t>AR22 Division</t>
  </si>
  <si>
    <t>Class</t>
  </si>
  <si>
    <t>Ranking</t>
  </si>
  <si>
    <t>Overall</t>
  </si>
  <si>
    <t>Stage Points</t>
  </si>
  <si>
    <t>Stage Points Total</t>
  </si>
  <si>
    <t>TNE</t>
  </si>
  <si>
    <t>Steve H.</t>
  </si>
  <si>
    <t>Larry A.</t>
  </si>
  <si>
    <t>10/22</t>
  </si>
  <si>
    <t>Iron</t>
  </si>
  <si>
    <t>Dennis H.</t>
  </si>
  <si>
    <t>Gary R.</t>
  </si>
  <si>
    <t>Total</t>
  </si>
  <si>
    <t>Grady S.</t>
  </si>
  <si>
    <t>Matt H.</t>
  </si>
  <si>
    <t>?</t>
  </si>
  <si>
    <t>Eric D.</t>
  </si>
  <si>
    <t>Michael C.</t>
  </si>
  <si>
    <t>Jason M.</t>
  </si>
  <si>
    <t>Brian S.</t>
  </si>
  <si>
    <t>Carty W.</t>
  </si>
  <si>
    <t>Chuck S.</t>
  </si>
  <si>
    <t>Damon V.</t>
  </si>
  <si>
    <t>Gary G.</t>
  </si>
  <si>
    <t>Fred P.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</si>
</sst>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name val="Arial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6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164" fontId="1" fillId="0" borderId="16" xfId="0" applyNumberFormat="1" applyFont="1" applyFill="1" applyBorder="1" applyAlignment="1" applyProtection="1">
      <alignment horizontal="right" vertical="center"/>
      <protection locked="0"/>
    </xf>
    <xf numFmtId="1" fontId="1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19" xfId="0" applyNumberFormat="1" applyFont="1" applyFill="1" applyBorder="1" applyAlignment="1" applyProtection="1">
      <alignment horizontal="center"/>
      <protection locked="0"/>
    </xf>
    <xf numFmtId="0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21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2" borderId="22" xfId="0" applyNumberFormat="1" applyFont="1" applyFill="1" applyBorder="1" applyAlignment="1" applyProtection="1">
      <alignment horizontal="right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righ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2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2" fontId="6" fillId="3" borderId="22" xfId="0" applyNumberFormat="1" applyFont="1" applyFill="1" applyBorder="1" applyAlignment="1" applyProtection="1">
      <alignment horizontal="right" vertical="center"/>
      <protection locked="0"/>
    </xf>
    <xf numFmtId="49" fontId="8" fillId="6" borderId="7" xfId="1" applyNumberFormat="1" applyBorder="1" applyAlignment="1" applyProtection="1">
      <alignment horizontal="center" wrapText="1"/>
      <protection locked="0"/>
    </xf>
    <xf numFmtId="49" fontId="8" fillId="6" borderId="0" xfId="1" applyNumberFormat="1" applyBorder="1" applyAlignment="1" applyProtection="1">
      <alignment horizontal="center" wrapText="1"/>
      <protection locked="0"/>
    </xf>
    <xf numFmtId="2" fontId="8" fillId="6" borderId="0" xfId="1" applyNumberFormat="1" applyBorder="1" applyAlignment="1" applyProtection="1">
      <alignment horizontal="right" vertical="center"/>
      <protection locked="0"/>
    </xf>
    <xf numFmtId="2" fontId="8" fillId="6" borderId="0" xfId="1" applyNumberFormat="1" applyBorder="1" applyAlignment="1" applyProtection="1">
      <alignment horizontal="center" vertical="center"/>
      <protection locked="0"/>
    </xf>
    <xf numFmtId="49" fontId="8" fillId="6" borderId="19" xfId="1" applyNumberFormat="1" applyBorder="1" applyAlignment="1" applyProtection="1">
      <alignment horizontal="center"/>
      <protection locked="0"/>
    </xf>
    <xf numFmtId="2" fontId="4" fillId="4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2" fontId="2" fillId="0" borderId="22" xfId="0" applyNumberFormat="1" applyFont="1" applyFill="1" applyBorder="1" applyAlignment="1" applyProtection="1">
      <alignment horizontal="right" vertical="center"/>
      <protection locked="0"/>
    </xf>
    <xf numFmtId="1" fontId="1" fillId="0" borderId="17" xfId="0" applyNumberFormat="1" applyFont="1" applyFill="1" applyBorder="1" applyAlignment="1" applyProtection="1">
      <alignment horizontal="right" vertical="center"/>
      <protection locked="0"/>
    </xf>
    <xf numFmtId="1" fontId="1" fillId="5" borderId="17" xfId="0" applyNumberFormat="1" applyFont="1" applyFill="1" applyBorder="1" applyAlignment="1" applyProtection="1">
      <alignment horizontal="right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19"/>
  <sheetViews>
    <sheetView tabSelected="1" workbookViewId="0">
      <selection activeCell="N28" sqref="N28"/>
    </sheetView>
  </sheetViews>
  <sheetFormatPr defaultColWidth="8" defaultRowHeight="12.75"/>
  <cols>
    <col min="1" max="2" width="8.7109375" style="5" customWidth="1"/>
    <col min="3" max="3" width="11.855468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19" width="2.28515625" style="1" customWidth="1"/>
    <col min="20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7" t="s">
        <v>42</v>
      </c>
      <c r="B1" s="27" t="s">
        <v>40</v>
      </c>
      <c r="C1" s="27" t="s">
        <v>0</v>
      </c>
      <c r="D1" s="27"/>
      <c r="E1" s="27"/>
      <c r="F1" s="55"/>
      <c r="G1" s="28" t="s">
        <v>1</v>
      </c>
      <c r="H1" s="29"/>
      <c r="I1" s="29"/>
      <c r="J1" s="30"/>
      <c r="K1" s="27" t="s">
        <v>2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 t="s">
        <v>3</v>
      </c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 t="s">
        <v>4</v>
      </c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 t="s">
        <v>5</v>
      </c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 t="s">
        <v>6</v>
      </c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 t="s">
        <v>7</v>
      </c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 t="s">
        <v>8</v>
      </c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 t="s">
        <v>9</v>
      </c>
      <c r="DE1" s="27"/>
      <c r="DF1" s="27"/>
      <c r="DG1" s="27"/>
      <c r="DH1" s="27"/>
      <c r="DI1" s="27"/>
      <c r="DJ1" s="27"/>
      <c r="DK1" s="27"/>
      <c r="DL1" s="27"/>
      <c r="DM1" s="27"/>
      <c r="DN1" s="27"/>
    </row>
    <row r="2" spans="1:118" ht="52.5" thickBot="1">
      <c r="A2" s="15" t="s">
        <v>41</v>
      </c>
      <c r="B2" s="16" t="s">
        <v>41</v>
      </c>
      <c r="C2" s="16" t="s">
        <v>10</v>
      </c>
      <c r="D2" s="16" t="s">
        <v>11</v>
      </c>
      <c r="E2" s="16" t="s">
        <v>12</v>
      </c>
      <c r="F2" s="51" t="s">
        <v>44</v>
      </c>
      <c r="G2" s="20" t="s">
        <v>13</v>
      </c>
      <c r="H2" s="21" t="s">
        <v>14</v>
      </c>
      <c r="I2" s="18" t="s">
        <v>15</v>
      </c>
      <c r="J2" s="24" t="s">
        <v>17</v>
      </c>
      <c r="K2" s="15" t="s">
        <v>18</v>
      </c>
      <c r="L2" s="16" t="s">
        <v>19</v>
      </c>
      <c r="M2" s="16" t="s">
        <v>20</v>
      </c>
      <c r="N2" s="16" t="s">
        <v>21</v>
      </c>
      <c r="O2" s="16" t="s">
        <v>22</v>
      </c>
      <c r="P2" s="16" t="s">
        <v>23</v>
      </c>
      <c r="Q2" s="16" t="s">
        <v>24</v>
      </c>
      <c r="R2" s="16" t="s">
        <v>25</v>
      </c>
      <c r="S2" s="16" t="s">
        <v>26</v>
      </c>
      <c r="T2" s="16" t="s">
        <v>27</v>
      </c>
      <c r="U2" s="16" t="s">
        <v>45</v>
      </c>
      <c r="V2" s="16" t="s">
        <v>28</v>
      </c>
      <c r="W2" s="18" t="s">
        <v>29</v>
      </c>
      <c r="X2" s="19" t="s">
        <v>30</v>
      </c>
      <c r="Y2" s="16" t="s">
        <v>25</v>
      </c>
      <c r="Z2" s="16" t="s">
        <v>32</v>
      </c>
      <c r="AA2" s="17" t="s">
        <v>33</v>
      </c>
      <c r="AB2" s="51" t="s">
        <v>43</v>
      </c>
      <c r="AC2" s="15" t="s">
        <v>18</v>
      </c>
      <c r="AD2" s="16" t="s">
        <v>19</v>
      </c>
      <c r="AE2" s="16" t="s">
        <v>20</v>
      </c>
      <c r="AF2" s="16" t="s">
        <v>21</v>
      </c>
      <c r="AG2" s="16" t="s">
        <v>25</v>
      </c>
      <c r="AH2" s="16" t="s">
        <v>26</v>
      </c>
      <c r="AI2" s="16" t="s">
        <v>27</v>
      </c>
      <c r="AJ2" s="16" t="s">
        <v>45</v>
      </c>
      <c r="AK2" s="16" t="s">
        <v>28</v>
      </c>
      <c r="AL2" s="16" t="s">
        <v>29</v>
      </c>
      <c r="AM2" s="19" t="s">
        <v>30</v>
      </c>
      <c r="AN2" s="16" t="s">
        <v>25</v>
      </c>
      <c r="AO2" s="16" t="s">
        <v>32</v>
      </c>
      <c r="AP2" s="17" t="s">
        <v>33</v>
      </c>
      <c r="AQ2" s="51" t="s">
        <v>43</v>
      </c>
      <c r="AR2" s="15" t="s">
        <v>18</v>
      </c>
      <c r="AS2" s="16" t="s">
        <v>19</v>
      </c>
      <c r="AT2" s="16" t="s">
        <v>20</v>
      </c>
      <c r="AU2" s="16" t="s">
        <v>25</v>
      </c>
      <c r="AV2" s="16" t="s">
        <v>26</v>
      </c>
      <c r="AW2" s="16" t="s">
        <v>27</v>
      </c>
      <c r="AX2" s="16" t="s">
        <v>45</v>
      </c>
      <c r="AY2" s="16" t="s">
        <v>28</v>
      </c>
      <c r="AZ2" s="16" t="s">
        <v>29</v>
      </c>
      <c r="BA2" s="19" t="s">
        <v>30</v>
      </c>
      <c r="BB2" s="16" t="s">
        <v>25</v>
      </c>
      <c r="BC2" s="16" t="s">
        <v>32</v>
      </c>
      <c r="BD2" s="17" t="s">
        <v>33</v>
      </c>
      <c r="BE2" s="51" t="s">
        <v>43</v>
      </c>
      <c r="BF2" s="15" t="s">
        <v>18</v>
      </c>
      <c r="BG2" s="16" t="s">
        <v>19</v>
      </c>
      <c r="BH2" s="16" t="s">
        <v>20</v>
      </c>
      <c r="BI2" s="16" t="s">
        <v>25</v>
      </c>
      <c r="BJ2" s="16" t="s">
        <v>26</v>
      </c>
      <c r="BK2" s="16" t="s">
        <v>27</v>
      </c>
      <c r="BL2" s="16" t="s">
        <v>45</v>
      </c>
      <c r="BM2" s="16" t="s">
        <v>28</v>
      </c>
      <c r="BN2" s="16" t="s">
        <v>29</v>
      </c>
      <c r="BO2" s="19" t="s">
        <v>30</v>
      </c>
      <c r="BP2" s="16" t="s">
        <v>25</v>
      </c>
      <c r="BQ2" s="16" t="s">
        <v>32</v>
      </c>
      <c r="BR2" s="17" t="s">
        <v>33</v>
      </c>
      <c r="BS2" s="51" t="s">
        <v>43</v>
      </c>
      <c r="BT2" s="15" t="s">
        <v>18</v>
      </c>
      <c r="BU2" s="16" t="s">
        <v>19</v>
      </c>
      <c r="BV2" s="16" t="s">
        <v>20</v>
      </c>
      <c r="BW2" s="16" t="s">
        <v>25</v>
      </c>
      <c r="BX2" s="16" t="s">
        <v>26</v>
      </c>
      <c r="BY2" s="16" t="s">
        <v>27</v>
      </c>
      <c r="BZ2" s="16" t="s">
        <v>45</v>
      </c>
      <c r="CA2" s="16" t="s">
        <v>28</v>
      </c>
      <c r="CB2" s="16" t="s">
        <v>29</v>
      </c>
      <c r="CC2" s="19" t="s">
        <v>30</v>
      </c>
      <c r="CD2" s="16" t="s">
        <v>25</v>
      </c>
      <c r="CE2" s="16" t="s">
        <v>32</v>
      </c>
      <c r="CF2" s="17" t="s">
        <v>33</v>
      </c>
      <c r="CG2" s="51" t="s">
        <v>43</v>
      </c>
      <c r="CH2" s="15" t="s">
        <v>18</v>
      </c>
      <c r="CI2" s="16" t="s">
        <v>19</v>
      </c>
      <c r="CJ2" s="16" t="s">
        <v>25</v>
      </c>
      <c r="CK2" s="16" t="s">
        <v>26</v>
      </c>
      <c r="CL2" s="16" t="s">
        <v>27</v>
      </c>
      <c r="CM2" s="16" t="s">
        <v>28</v>
      </c>
      <c r="CN2" s="16" t="s">
        <v>29</v>
      </c>
      <c r="CO2" s="19" t="s">
        <v>30</v>
      </c>
      <c r="CP2" s="16" t="s">
        <v>25</v>
      </c>
      <c r="CQ2" s="16" t="s">
        <v>32</v>
      </c>
      <c r="CR2" s="17" t="s">
        <v>33</v>
      </c>
      <c r="CS2" s="15" t="s">
        <v>18</v>
      </c>
      <c r="CT2" s="16" t="s">
        <v>19</v>
      </c>
      <c r="CU2" s="16" t="s">
        <v>25</v>
      </c>
      <c r="CV2" s="16" t="s">
        <v>26</v>
      </c>
      <c r="CW2" s="16" t="s">
        <v>27</v>
      </c>
      <c r="CX2" s="16" t="s">
        <v>28</v>
      </c>
      <c r="CY2" s="16" t="s">
        <v>29</v>
      </c>
      <c r="CZ2" s="19" t="s">
        <v>30</v>
      </c>
      <c r="DA2" s="16" t="s">
        <v>25</v>
      </c>
      <c r="DB2" s="16" t="s">
        <v>32</v>
      </c>
      <c r="DC2" s="17" t="s">
        <v>33</v>
      </c>
      <c r="DD2" s="15" t="s">
        <v>18</v>
      </c>
      <c r="DE2" s="16" t="s">
        <v>19</v>
      </c>
      <c r="DF2" s="16" t="s">
        <v>25</v>
      </c>
      <c r="DG2" s="16" t="s">
        <v>26</v>
      </c>
      <c r="DH2" s="16" t="s">
        <v>27</v>
      </c>
      <c r="DI2" s="16" t="s">
        <v>28</v>
      </c>
      <c r="DJ2" s="16" t="s">
        <v>29</v>
      </c>
      <c r="DK2" s="19" t="s">
        <v>30</v>
      </c>
      <c r="DL2" s="16" t="s">
        <v>25</v>
      </c>
      <c r="DM2" s="16" t="s">
        <v>32</v>
      </c>
      <c r="DN2" s="17" t="s">
        <v>33</v>
      </c>
    </row>
    <row r="3" spans="1:118" ht="15.75" thickTop="1">
      <c r="A3" s="40"/>
      <c r="B3" s="41"/>
      <c r="C3" s="41"/>
      <c r="D3" s="41"/>
      <c r="E3" s="41"/>
      <c r="F3" s="52"/>
      <c r="G3" s="42"/>
      <c r="H3" s="43"/>
      <c r="I3" s="44"/>
      <c r="J3" s="45"/>
      <c r="K3" s="40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4"/>
      <c r="X3" s="46"/>
      <c r="Y3" s="41"/>
      <c r="Z3" s="41"/>
      <c r="AA3" s="47"/>
      <c r="AB3" s="52"/>
      <c r="AC3" s="40"/>
      <c r="AD3" s="41"/>
      <c r="AE3" s="41"/>
      <c r="AF3" s="41"/>
      <c r="AG3" s="41"/>
      <c r="AH3" s="41"/>
      <c r="AI3" s="41"/>
      <c r="AJ3" s="41"/>
      <c r="AK3" s="41"/>
      <c r="AL3" s="41"/>
      <c r="AM3" s="46"/>
      <c r="AN3" s="41"/>
      <c r="AO3" s="41"/>
      <c r="AP3" s="47"/>
      <c r="AQ3" s="52"/>
      <c r="AR3" s="40"/>
      <c r="AS3" s="41"/>
      <c r="AT3" s="41"/>
      <c r="AU3" s="41"/>
      <c r="AV3" s="41"/>
      <c r="AW3" s="41"/>
      <c r="AX3" s="41"/>
      <c r="AY3" s="41"/>
      <c r="AZ3" s="41"/>
      <c r="BA3" s="46"/>
      <c r="BB3" s="41"/>
      <c r="BC3" s="41"/>
      <c r="BD3" s="47"/>
      <c r="BE3" s="52"/>
      <c r="BF3" s="40"/>
      <c r="BG3" s="41"/>
      <c r="BH3" s="41"/>
      <c r="BI3" s="41"/>
      <c r="BJ3" s="41"/>
      <c r="BK3" s="41"/>
      <c r="BL3" s="41"/>
      <c r="BM3" s="41"/>
      <c r="BN3" s="41"/>
      <c r="BO3" s="46"/>
      <c r="BP3" s="41"/>
      <c r="BQ3" s="41"/>
      <c r="BR3" s="47"/>
      <c r="BS3" s="52"/>
      <c r="BT3" s="40"/>
      <c r="BU3" s="41"/>
      <c r="BV3" s="41"/>
      <c r="BW3" s="41"/>
      <c r="BX3" s="41"/>
      <c r="BY3" s="41"/>
      <c r="BZ3" s="41"/>
      <c r="CA3" s="41"/>
      <c r="CB3" s="41"/>
      <c r="CC3" s="46"/>
      <c r="CD3" s="41"/>
      <c r="CE3" s="41"/>
      <c r="CF3" s="47"/>
      <c r="CG3" s="52"/>
      <c r="CH3" s="40"/>
      <c r="CI3" s="41"/>
      <c r="CJ3" s="41"/>
      <c r="CK3" s="41"/>
      <c r="CL3" s="41"/>
      <c r="CM3" s="41"/>
      <c r="CN3" s="41"/>
      <c r="CO3" s="46"/>
      <c r="CP3" s="41"/>
      <c r="CQ3" s="41"/>
      <c r="CR3" s="47"/>
      <c r="CS3" s="40"/>
      <c r="CT3" s="41"/>
      <c r="CU3" s="41"/>
      <c r="CV3" s="41"/>
      <c r="CW3" s="41"/>
      <c r="CX3" s="41"/>
      <c r="CY3" s="41"/>
      <c r="CZ3" s="46"/>
      <c r="DA3" s="41"/>
      <c r="DB3" s="41"/>
      <c r="DC3" s="47"/>
      <c r="DD3" s="40"/>
      <c r="DE3" s="41"/>
      <c r="DF3" s="41"/>
      <c r="DG3" s="41"/>
      <c r="DH3" s="41"/>
      <c r="DI3" s="41"/>
      <c r="DJ3" s="41"/>
      <c r="DK3" s="46"/>
      <c r="DL3" s="41"/>
      <c r="DM3" s="41"/>
      <c r="DN3" s="47"/>
    </row>
    <row r="4" spans="1:118" ht="26.25">
      <c r="A4" s="40"/>
      <c r="B4" s="41"/>
      <c r="C4" s="41" t="s">
        <v>38</v>
      </c>
      <c r="D4" s="41"/>
      <c r="E4" s="41"/>
      <c r="F4" s="52"/>
      <c r="G4" s="42"/>
      <c r="H4" s="43"/>
      <c r="I4" s="44"/>
      <c r="J4" s="45"/>
      <c r="K4" s="40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6"/>
      <c r="Y4" s="41"/>
      <c r="Z4" s="41"/>
      <c r="AA4" s="47"/>
      <c r="AB4" s="52"/>
      <c r="AC4" s="40"/>
      <c r="AD4" s="41"/>
      <c r="AE4" s="41"/>
      <c r="AF4" s="41"/>
      <c r="AG4" s="41"/>
      <c r="AH4" s="41"/>
      <c r="AI4" s="41"/>
      <c r="AJ4" s="41"/>
      <c r="AK4" s="41"/>
      <c r="AL4" s="41"/>
      <c r="AM4" s="46"/>
      <c r="AN4" s="41"/>
      <c r="AO4" s="41"/>
      <c r="AP4" s="47"/>
      <c r="AQ4" s="52"/>
      <c r="AR4" s="40"/>
      <c r="AS4" s="41"/>
      <c r="AT4" s="41"/>
      <c r="AU4" s="41"/>
      <c r="AV4" s="41"/>
      <c r="AW4" s="41"/>
      <c r="AX4" s="41"/>
      <c r="AY4" s="41"/>
      <c r="AZ4" s="41"/>
      <c r="BA4" s="46"/>
      <c r="BB4" s="41"/>
      <c r="BC4" s="41"/>
      <c r="BD4" s="47"/>
      <c r="BE4" s="52"/>
      <c r="BF4" s="40"/>
      <c r="BG4" s="41"/>
      <c r="BH4" s="41"/>
      <c r="BI4" s="41"/>
      <c r="BJ4" s="41"/>
      <c r="BK4" s="41"/>
      <c r="BL4" s="41"/>
      <c r="BM4" s="41"/>
      <c r="BN4" s="41"/>
      <c r="BO4" s="46"/>
      <c r="BP4" s="41"/>
      <c r="BQ4" s="41"/>
      <c r="BR4" s="47"/>
      <c r="BS4" s="52"/>
      <c r="BT4" s="40"/>
      <c r="BU4" s="41"/>
      <c r="BV4" s="41"/>
      <c r="BW4" s="41"/>
      <c r="BX4" s="41"/>
      <c r="BY4" s="41"/>
      <c r="BZ4" s="41"/>
      <c r="CA4" s="41"/>
      <c r="CB4" s="41"/>
      <c r="CC4" s="46"/>
      <c r="CD4" s="41"/>
      <c r="CE4" s="41"/>
      <c r="CF4" s="47"/>
      <c r="CG4" s="52"/>
      <c r="CH4" s="40"/>
      <c r="CI4" s="41"/>
      <c r="CJ4" s="41"/>
      <c r="CK4" s="41"/>
      <c r="CL4" s="41"/>
      <c r="CM4" s="41"/>
      <c r="CN4" s="41"/>
      <c r="CO4" s="46"/>
      <c r="CP4" s="41"/>
      <c r="CQ4" s="41"/>
      <c r="CR4" s="47"/>
      <c r="CS4" s="40"/>
      <c r="CT4" s="41"/>
      <c r="CU4" s="41"/>
      <c r="CV4" s="41"/>
      <c r="CW4" s="41"/>
      <c r="CX4" s="41"/>
      <c r="CY4" s="41"/>
      <c r="CZ4" s="46"/>
      <c r="DA4" s="41"/>
      <c r="DB4" s="41"/>
      <c r="DC4" s="47"/>
      <c r="DD4" s="40"/>
      <c r="DE4" s="41"/>
      <c r="DF4" s="41"/>
      <c r="DG4" s="41"/>
      <c r="DH4" s="41"/>
      <c r="DI4" s="41"/>
      <c r="DJ4" s="41"/>
      <c r="DK4" s="46"/>
      <c r="DL4" s="41"/>
      <c r="DM4" s="41"/>
      <c r="DN4" s="47"/>
    </row>
    <row r="5" spans="1:118" ht="15">
      <c r="A5" s="14">
        <v>1</v>
      </c>
      <c r="B5" s="14">
        <v>1</v>
      </c>
      <c r="C5" s="8" t="s">
        <v>53</v>
      </c>
      <c r="D5" s="58" t="s">
        <v>48</v>
      </c>
      <c r="E5" s="58" t="s">
        <v>34</v>
      </c>
      <c r="F5" s="54">
        <f t="shared" ref="F5:F17" si="0" xml:space="preserve"> AB5+AQ5+BE5</f>
        <v>261.41386422714652</v>
      </c>
      <c r="G5" s="60">
        <f t="shared" ref="G5:G17" si="1">H5+I5+J5</f>
        <v>157.69999999999999</v>
      </c>
      <c r="H5" s="22">
        <f t="shared" ref="H5:H17" si="2">X5+AM5+BA5+BO5+CC5+CO5+CZ5+DK5</f>
        <v>148.69999999999999</v>
      </c>
      <c r="I5" s="7">
        <f t="shared" ref="I5:I17" si="3">Z5+AO5+BC5+BQ5+CE5+CQ5+DB5+DM5</f>
        <v>0</v>
      </c>
      <c r="J5" s="62">
        <f t="shared" ref="J5:J17" si="4">R5+AG5+AU5+BI5+BW5+CJ5+CU5+DF5</f>
        <v>9</v>
      </c>
      <c r="K5" s="12">
        <v>30.05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 t="shared" ref="X5:X17" si="5">K5+L5+M5+N5+O5+P5+Q5</f>
        <v>30.05</v>
      </c>
      <c r="Y5" s="10">
        <f t="shared" ref="Y5:Y17" si="6">R5</f>
        <v>0</v>
      </c>
      <c r="Z5" s="3">
        <f t="shared" ref="Z5:Z17" si="7">(S5*5)+(T5*10)+(U5*15)+(V5*10)+(W5*20)</f>
        <v>0</v>
      </c>
      <c r="AA5" s="11">
        <f t="shared" ref="AA5:AA17" si="8">X5+Y5+Z5</f>
        <v>30.05</v>
      </c>
      <c r="AB5" s="53">
        <f t="shared" ref="AB5:AB17" si="9">(MIN(AA$5:AA$17)/AA5)*100</f>
        <v>100</v>
      </c>
      <c r="AC5" s="12">
        <v>76.67</v>
      </c>
      <c r="AD5" s="2"/>
      <c r="AE5" s="2"/>
      <c r="AF5" s="2"/>
      <c r="AG5" s="3">
        <v>5</v>
      </c>
      <c r="AH5" s="3"/>
      <c r="AI5" s="3"/>
      <c r="AJ5" s="3"/>
      <c r="AK5" s="3"/>
      <c r="AL5" s="3"/>
      <c r="AM5" s="6">
        <f t="shared" ref="AM5:AM17" si="10">AC5+AD5+AE5+AF5</f>
        <v>76.67</v>
      </c>
      <c r="AN5" s="10">
        <f t="shared" ref="AN5:AN17" si="11">AG5</f>
        <v>5</v>
      </c>
      <c r="AO5" s="3">
        <f t="shared" ref="AO5:AO17" si="12">(AH5*5)+(AI5*10)+(AJ5*15)+(AK5*10)+(AL5*20)</f>
        <v>0</v>
      </c>
      <c r="AP5" s="11">
        <f t="shared" ref="AP5:AP17" si="13">AM5+AN5+AO5</f>
        <v>81.67</v>
      </c>
      <c r="AQ5" s="53">
        <f t="shared" ref="AQ5:AQ17" si="14">(MIN(AP$5:AP$17)/AP5)*100</f>
        <v>69.156360964858578</v>
      </c>
      <c r="AR5" s="12">
        <v>41.98</v>
      </c>
      <c r="AS5" s="2"/>
      <c r="AT5" s="2"/>
      <c r="AU5" s="3">
        <v>4</v>
      </c>
      <c r="AV5" s="3"/>
      <c r="AW5" s="3"/>
      <c r="AX5" s="3"/>
      <c r="AY5" s="3"/>
      <c r="AZ5" s="3"/>
      <c r="BA5" s="6">
        <f t="shared" ref="BA5:BA17" si="15">AR5+AS5+AT5</f>
        <v>41.98</v>
      </c>
      <c r="BB5" s="10">
        <f t="shared" ref="BB5:BB17" si="16">AU5</f>
        <v>4</v>
      </c>
      <c r="BC5" s="3">
        <f t="shared" ref="BC5:BC17" si="17">(AV5*5)+(AW5*10)+(AX5*15)+(AY5*10)+(AZ5*20)</f>
        <v>0</v>
      </c>
      <c r="BD5" s="11">
        <f t="shared" ref="BD5:BD17" si="18">BA5+BB5+BC5</f>
        <v>45.98</v>
      </c>
      <c r="BE5" s="53">
        <f t="shared" ref="BE5:BE17" si="19">(MIN(BD$5:BD$17)/BD5)*100</f>
        <v>92.257503262287969</v>
      </c>
      <c r="BF5" s="12"/>
      <c r="BG5" s="2"/>
      <c r="BH5" s="2"/>
      <c r="BI5" s="3"/>
      <c r="BJ5" s="3"/>
      <c r="BK5" s="3"/>
      <c r="BL5" s="3"/>
      <c r="BM5" s="3"/>
      <c r="BN5" s="3"/>
      <c r="BO5" s="6">
        <f t="shared" ref="BO5:BO17" si="20">BF5+BG5+BH5</f>
        <v>0</v>
      </c>
      <c r="BP5" s="10">
        <f t="shared" ref="BP5:BP17" si="21">BI5</f>
        <v>0</v>
      </c>
      <c r="BQ5" s="3">
        <f t="shared" ref="BQ5:BQ17" si="22">(BJ5*5)+(BK5*10)+(BL5*15)+(BM5*10)+(BN5*20)</f>
        <v>0</v>
      </c>
      <c r="BR5" s="11">
        <f t="shared" ref="BR5:BR17" si="23">BO5+BP5+BQ5</f>
        <v>0</v>
      </c>
      <c r="BS5" s="53" t="e">
        <f t="shared" ref="BS5:BS17" si="24">(MIN(BR$5:BR$17)/BR5)*100</f>
        <v>#DIV/0!</v>
      </c>
      <c r="BT5" s="12"/>
      <c r="BU5" s="2"/>
      <c r="BV5" s="2"/>
      <c r="BW5" s="3"/>
      <c r="BX5" s="3"/>
      <c r="BY5" s="3"/>
      <c r="BZ5" s="3"/>
      <c r="CA5" s="3"/>
      <c r="CB5" s="3"/>
      <c r="CC5" s="6">
        <f t="shared" ref="CC5:CC17" si="25">BT5+BU5+BV5</f>
        <v>0</v>
      </c>
      <c r="CD5" s="10">
        <f t="shared" ref="CD5:CD17" si="26">BW5</f>
        <v>0</v>
      </c>
      <c r="CE5" s="3">
        <f t="shared" ref="CE5:CE17" si="27">(BX5*5)+(BY5*10)+(BZ5*15)+(CA5*10)+(CB5*20)</f>
        <v>0</v>
      </c>
      <c r="CF5" s="11">
        <f t="shared" ref="CF5:CF17" si="28">CC5+CD5+CE5</f>
        <v>0</v>
      </c>
      <c r="CG5" s="53" t="e">
        <f t="shared" ref="CG5:CG17" si="29">(MIN(CF$5:CF$17)/CF5)*100</f>
        <v>#DIV/0!</v>
      </c>
      <c r="CH5" s="12"/>
      <c r="CI5" s="2"/>
      <c r="CJ5" s="3"/>
      <c r="CK5" s="3"/>
      <c r="CL5" s="3"/>
      <c r="CM5" s="3"/>
      <c r="CN5" s="3"/>
      <c r="CO5" s="6">
        <f t="shared" ref="CO5:CO17" si="30">CH5+CI5</f>
        <v>0</v>
      </c>
      <c r="CP5" s="10">
        <f t="shared" ref="CP5:CP17" si="31">CI5</f>
        <v>0</v>
      </c>
      <c r="CQ5" s="3">
        <f t="shared" ref="CQ5:CQ17" si="32">(CK5*3)+(CL5*5)+(CM5*5)+(CN5*20)</f>
        <v>0</v>
      </c>
      <c r="CR5" s="11">
        <f t="shared" ref="CR5:CR17" si="33">CO5+CP5+CQ5</f>
        <v>0</v>
      </c>
      <c r="CS5" s="12"/>
      <c r="CT5" s="2"/>
      <c r="CU5" s="3"/>
      <c r="CV5" s="3"/>
      <c r="CW5" s="3"/>
      <c r="CX5" s="3"/>
      <c r="CY5" s="3"/>
      <c r="CZ5" s="6">
        <f t="shared" ref="CZ5:CZ17" si="34">CS5+CT5</f>
        <v>0</v>
      </c>
      <c r="DA5" s="10">
        <f t="shared" ref="DA5:DA17" si="35">CT5</f>
        <v>0</v>
      </c>
      <c r="DB5" s="3">
        <f t="shared" ref="DB5:DB17" si="36">(CV5*3)+(CW5*5)+(CX5*5)+(CY5*20)</f>
        <v>0</v>
      </c>
      <c r="DC5" s="11">
        <f t="shared" ref="DC5:DC17" si="37">CZ5+DA5+DB5</f>
        <v>0</v>
      </c>
      <c r="DD5" s="12"/>
      <c r="DE5" s="2"/>
      <c r="DF5" s="3"/>
      <c r="DG5" s="3"/>
      <c r="DH5" s="3"/>
      <c r="DI5" s="3"/>
      <c r="DJ5" s="3"/>
      <c r="DK5" s="6">
        <f t="shared" ref="DK5:DK17" si="38">DD5+DE5</f>
        <v>0</v>
      </c>
      <c r="DL5" s="10">
        <f t="shared" ref="DL5:DL17" si="39">DE5</f>
        <v>0</v>
      </c>
      <c r="DM5" s="3">
        <f t="shared" ref="DM5:DM17" si="40">(DG5*3)+(DH5*5)+(DI5*5)+(DJ5*20)</f>
        <v>0</v>
      </c>
      <c r="DN5" s="11">
        <f t="shared" ref="DN5:DN17" si="41">DK5+DL5+DM5</f>
        <v>0</v>
      </c>
    </row>
    <row r="6" spans="1:118" ht="15">
      <c r="A6" s="14">
        <v>2</v>
      </c>
      <c r="B6" s="14">
        <v>2</v>
      </c>
      <c r="C6" s="8" t="s">
        <v>35</v>
      </c>
      <c r="D6" s="9" t="s">
        <v>36</v>
      </c>
      <c r="E6" s="9" t="s">
        <v>34</v>
      </c>
      <c r="F6" s="54">
        <f t="shared" si="0"/>
        <v>245.427059712774</v>
      </c>
      <c r="G6" s="60">
        <f t="shared" si="1"/>
        <v>165.05</v>
      </c>
      <c r="H6" s="22">
        <f t="shared" si="2"/>
        <v>134.05000000000001</v>
      </c>
      <c r="I6" s="7">
        <f t="shared" si="3"/>
        <v>0</v>
      </c>
      <c r="J6" s="26">
        <f t="shared" si="4"/>
        <v>31</v>
      </c>
      <c r="K6" s="12">
        <v>46.15</v>
      </c>
      <c r="L6" s="2"/>
      <c r="M6" s="2"/>
      <c r="N6" s="2"/>
      <c r="O6" s="2"/>
      <c r="P6" s="2"/>
      <c r="Q6" s="2"/>
      <c r="R6" s="3">
        <v>20</v>
      </c>
      <c r="S6" s="3"/>
      <c r="T6" s="3"/>
      <c r="U6" s="3"/>
      <c r="V6" s="3"/>
      <c r="W6" s="13"/>
      <c r="X6" s="6">
        <f t="shared" si="5"/>
        <v>46.15</v>
      </c>
      <c r="Y6" s="10">
        <f t="shared" si="6"/>
        <v>20</v>
      </c>
      <c r="Z6" s="3">
        <f t="shared" si="7"/>
        <v>0</v>
      </c>
      <c r="AA6" s="36">
        <f t="shared" si="8"/>
        <v>66.150000000000006</v>
      </c>
      <c r="AB6" s="53">
        <f t="shared" si="9"/>
        <v>45.427059712773996</v>
      </c>
      <c r="AC6" s="37">
        <v>47.48</v>
      </c>
      <c r="AD6" s="2"/>
      <c r="AE6" s="2"/>
      <c r="AF6" s="2"/>
      <c r="AG6" s="3">
        <v>9</v>
      </c>
      <c r="AH6" s="3"/>
      <c r="AI6" s="3"/>
      <c r="AJ6" s="3"/>
      <c r="AK6" s="3"/>
      <c r="AL6" s="3"/>
      <c r="AM6" s="6">
        <f t="shared" si="10"/>
        <v>47.48</v>
      </c>
      <c r="AN6" s="10">
        <f t="shared" si="11"/>
        <v>9</v>
      </c>
      <c r="AO6" s="3">
        <f t="shared" si="12"/>
        <v>0</v>
      </c>
      <c r="AP6" s="36">
        <f t="shared" si="13"/>
        <v>56.48</v>
      </c>
      <c r="AQ6" s="53">
        <f t="shared" si="14"/>
        <v>100</v>
      </c>
      <c r="AR6" s="12">
        <v>40.42</v>
      </c>
      <c r="AS6" s="2"/>
      <c r="AT6" s="2"/>
      <c r="AU6" s="3">
        <v>2</v>
      </c>
      <c r="AV6" s="3"/>
      <c r="AW6" s="3"/>
      <c r="AX6" s="3"/>
      <c r="AY6" s="3"/>
      <c r="AZ6" s="3"/>
      <c r="BA6" s="6">
        <f t="shared" si="15"/>
        <v>40.42</v>
      </c>
      <c r="BB6" s="10">
        <f t="shared" si="16"/>
        <v>2</v>
      </c>
      <c r="BC6" s="3">
        <f t="shared" si="17"/>
        <v>0</v>
      </c>
      <c r="BD6" s="36">
        <f t="shared" si="18"/>
        <v>42.42</v>
      </c>
      <c r="BE6" s="53">
        <f t="shared" si="19"/>
        <v>100</v>
      </c>
      <c r="BF6" s="12"/>
      <c r="BG6" s="2"/>
      <c r="BH6" s="2"/>
      <c r="BI6" s="3"/>
      <c r="BJ6" s="3"/>
      <c r="BK6" s="3"/>
      <c r="BL6" s="3"/>
      <c r="BM6" s="3"/>
      <c r="BN6" s="3"/>
      <c r="BO6" s="6">
        <f t="shared" si="20"/>
        <v>0</v>
      </c>
      <c r="BP6" s="10">
        <f t="shared" si="21"/>
        <v>0</v>
      </c>
      <c r="BQ6" s="3">
        <f t="shared" si="22"/>
        <v>0</v>
      </c>
      <c r="BR6" s="36">
        <f t="shared" si="23"/>
        <v>0</v>
      </c>
      <c r="BS6" s="53" t="e">
        <f t="shared" si="24"/>
        <v>#DIV/0!</v>
      </c>
      <c r="BT6" s="12"/>
      <c r="BU6" s="2"/>
      <c r="BV6" s="2"/>
      <c r="BW6" s="3"/>
      <c r="BX6" s="3"/>
      <c r="BY6" s="3"/>
      <c r="BZ6" s="3"/>
      <c r="CA6" s="3"/>
      <c r="CB6" s="3"/>
      <c r="CC6" s="6">
        <f t="shared" si="25"/>
        <v>0</v>
      </c>
      <c r="CD6" s="10">
        <f t="shared" si="26"/>
        <v>0</v>
      </c>
      <c r="CE6" s="3">
        <f t="shared" si="27"/>
        <v>0</v>
      </c>
      <c r="CF6" s="11">
        <f t="shared" si="28"/>
        <v>0</v>
      </c>
      <c r="CG6" s="56" t="e">
        <f t="shared" si="29"/>
        <v>#DIV/0!</v>
      </c>
      <c r="CH6" s="12"/>
      <c r="CI6" s="2"/>
      <c r="CJ6" s="3"/>
      <c r="CK6" s="3"/>
      <c r="CL6" s="3"/>
      <c r="CM6" s="3"/>
      <c r="CN6" s="3"/>
      <c r="CO6" s="6">
        <f t="shared" si="30"/>
        <v>0</v>
      </c>
      <c r="CP6" s="10">
        <f t="shared" si="31"/>
        <v>0</v>
      </c>
      <c r="CQ6" s="3">
        <f t="shared" si="32"/>
        <v>0</v>
      </c>
      <c r="CR6" s="11">
        <f t="shared" si="33"/>
        <v>0</v>
      </c>
      <c r="CS6" s="12"/>
      <c r="CT6" s="2"/>
      <c r="CU6" s="3"/>
      <c r="CV6" s="3"/>
      <c r="CW6" s="3"/>
      <c r="CX6" s="3"/>
      <c r="CY6" s="3"/>
      <c r="CZ6" s="6">
        <f t="shared" si="34"/>
        <v>0</v>
      </c>
      <c r="DA6" s="10">
        <f t="shared" si="35"/>
        <v>0</v>
      </c>
      <c r="DB6" s="3">
        <f t="shared" si="36"/>
        <v>0</v>
      </c>
      <c r="DC6" s="11">
        <f t="shared" si="37"/>
        <v>0</v>
      </c>
      <c r="DD6" s="12"/>
      <c r="DE6" s="2"/>
      <c r="DF6" s="3"/>
      <c r="DG6" s="3"/>
      <c r="DH6" s="3"/>
      <c r="DI6" s="3"/>
      <c r="DJ6" s="3"/>
      <c r="DK6" s="6">
        <f t="shared" si="38"/>
        <v>0</v>
      </c>
      <c r="DL6" s="10">
        <f t="shared" si="39"/>
        <v>0</v>
      </c>
      <c r="DM6" s="3">
        <f t="shared" si="40"/>
        <v>0</v>
      </c>
      <c r="DN6" s="11">
        <f t="shared" si="41"/>
        <v>0</v>
      </c>
    </row>
    <row r="7" spans="1:118" ht="15">
      <c r="A7" s="14">
        <v>3</v>
      </c>
      <c r="B7" s="14">
        <v>3</v>
      </c>
      <c r="C7" s="32" t="s">
        <v>51</v>
      </c>
      <c r="D7" s="59" t="s">
        <v>36</v>
      </c>
      <c r="E7" s="58" t="s">
        <v>34</v>
      </c>
      <c r="F7" s="54">
        <f t="shared" si="0"/>
        <v>244.91963865750108</v>
      </c>
      <c r="G7" s="60">
        <f t="shared" si="1"/>
        <v>157.07</v>
      </c>
      <c r="H7" s="22">
        <f t="shared" si="2"/>
        <v>113.07</v>
      </c>
      <c r="I7" s="7">
        <f t="shared" si="3"/>
        <v>0</v>
      </c>
      <c r="J7" s="26">
        <f t="shared" si="4"/>
        <v>44</v>
      </c>
      <c r="K7" s="12">
        <v>30.64</v>
      </c>
      <c r="L7" s="2"/>
      <c r="M7" s="2"/>
      <c r="N7" s="2"/>
      <c r="O7" s="2"/>
      <c r="P7" s="38"/>
      <c r="Q7" s="2"/>
      <c r="R7" s="3">
        <v>20</v>
      </c>
      <c r="S7" s="3"/>
      <c r="T7" s="3"/>
      <c r="U7" s="3"/>
      <c r="V7" s="3"/>
      <c r="W7" s="13"/>
      <c r="X7" s="6">
        <f t="shared" si="5"/>
        <v>30.64</v>
      </c>
      <c r="Y7" s="10">
        <f t="shared" si="6"/>
        <v>20</v>
      </c>
      <c r="Z7" s="3">
        <f t="shared" si="7"/>
        <v>0</v>
      </c>
      <c r="AA7" s="11">
        <f t="shared" si="8"/>
        <v>50.64</v>
      </c>
      <c r="AB7" s="53">
        <f t="shared" si="9"/>
        <v>59.340442338072677</v>
      </c>
      <c r="AC7" s="12">
        <v>47.2</v>
      </c>
      <c r="AD7" s="2"/>
      <c r="AE7" s="2"/>
      <c r="AF7" s="2"/>
      <c r="AG7" s="3">
        <v>13</v>
      </c>
      <c r="AH7" s="3"/>
      <c r="AI7" s="3"/>
      <c r="AJ7" s="3"/>
      <c r="AK7" s="3"/>
      <c r="AL7" s="3"/>
      <c r="AM7" s="6">
        <f t="shared" si="10"/>
        <v>47.2</v>
      </c>
      <c r="AN7" s="10">
        <f t="shared" si="11"/>
        <v>13</v>
      </c>
      <c r="AO7" s="3">
        <f t="shared" si="12"/>
        <v>0</v>
      </c>
      <c r="AP7" s="36">
        <f t="shared" si="13"/>
        <v>60.2</v>
      </c>
      <c r="AQ7" s="53">
        <f t="shared" si="14"/>
        <v>93.820598006644502</v>
      </c>
      <c r="AR7" s="12">
        <v>35.229999999999997</v>
      </c>
      <c r="AS7" s="2"/>
      <c r="AT7" s="2"/>
      <c r="AU7" s="3">
        <v>11</v>
      </c>
      <c r="AV7" s="3"/>
      <c r="AW7" s="3"/>
      <c r="AX7" s="3"/>
      <c r="AY7" s="3"/>
      <c r="AZ7" s="3"/>
      <c r="BA7" s="6">
        <f t="shared" si="15"/>
        <v>35.229999999999997</v>
      </c>
      <c r="BB7" s="10">
        <f t="shared" si="16"/>
        <v>11</v>
      </c>
      <c r="BC7" s="3">
        <f t="shared" si="17"/>
        <v>0</v>
      </c>
      <c r="BD7" s="36">
        <f t="shared" si="18"/>
        <v>46.23</v>
      </c>
      <c r="BE7" s="53">
        <f t="shared" si="19"/>
        <v>91.758598312783917</v>
      </c>
      <c r="BF7" s="12"/>
      <c r="BG7" s="2"/>
      <c r="BH7" s="2"/>
      <c r="BI7" s="3"/>
      <c r="BJ7" s="3"/>
      <c r="BK7" s="3"/>
      <c r="BL7" s="3"/>
      <c r="BM7" s="3"/>
      <c r="BN7" s="3"/>
      <c r="BO7" s="6">
        <f t="shared" si="20"/>
        <v>0</v>
      </c>
      <c r="BP7" s="10">
        <f t="shared" si="21"/>
        <v>0</v>
      </c>
      <c r="BQ7" s="3">
        <f t="shared" si="22"/>
        <v>0</v>
      </c>
      <c r="BR7" s="36">
        <f t="shared" si="23"/>
        <v>0</v>
      </c>
      <c r="BS7" s="53" t="e">
        <f t="shared" si="24"/>
        <v>#DIV/0!</v>
      </c>
      <c r="BT7" s="12"/>
      <c r="BU7" s="2"/>
      <c r="BV7" s="2"/>
      <c r="BW7" s="3"/>
      <c r="BX7" s="3"/>
      <c r="BY7" s="3"/>
      <c r="BZ7" s="3"/>
      <c r="CA7" s="3"/>
      <c r="CB7" s="3"/>
      <c r="CC7" s="6">
        <f t="shared" si="25"/>
        <v>0</v>
      </c>
      <c r="CD7" s="10">
        <f t="shared" si="26"/>
        <v>0</v>
      </c>
      <c r="CE7" s="3">
        <f t="shared" si="27"/>
        <v>0</v>
      </c>
      <c r="CF7" s="11">
        <f t="shared" si="28"/>
        <v>0</v>
      </c>
      <c r="CG7" s="53" t="e">
        <f t="shared" si="29"/>
        <v>#DIV/0!</v>
      </c>
      <c r="CH7" s="12"/>
      <c r="CI7" s="2"/>
      <c r="CJ7" s="3"/>
      <c r="CK7" s="3"/>
      <c r="CL7" s="3"/>
      <c r="CM7" s="3"/>
      <c r="CN7" s="3"/>
      <c r="CO7" s="6">
        <f t="shared" si="30"/>
        <v>0</v>
      </c>
      <c r="CP7" s="10">
        <f t="shared" si="31"/>
        <v>0</v>
      </c>
      <c r="CQ7" s="3">
        <f t="shared" si="32"/>
        <v>0</v>
      </c>
      <c r="CR7" s="11">
        <f t="shared" si="33"/>
        <v>0</v>
      </c>
      <c r="CS7" s="12"/>
      <c r="CT7" s="2"/>
      <c r="CU7" s="3"/>
      <c r="CV7" s="3"/>
      <c r="CW7" s="3"/>
      <c r="CX7" s="3"/>
      <c r="CY7" s="3"/>
      <c r="CZ7" s="6">
        <f t="shared" si="34"/>
        <v>0</v>
      </c>
      <c r="DA7" s="10">
        <f t="shared" si="35"/>
        <v>0</v>
      </c>
      <c r="DB7" s="3">
        <f t="shared" si="36"/>
        <v>0</v>
      </c>
      <c r="DC7" s="11">
        <f t="shared" si="37"/>
        <v>0</v>
      </c>
      <c r="DD7" s="12"/>
      <c r="DE7" s="2"/>
      <c r="DF7" s="3"/>
      <c r="DG7" s="3"/>
      <c r="DH7" s="3"/>
      <c r="DI7" s="3"/>
      <c r="DJ7" s="3"/>
      <c r="DK7" s="6">
        <f t="shared" si="38"/>
        <v>0</v>
      </c>
      <c r="DL7" s="10">
        <f t="shared" si="39"/>
        <v>0</v>
      </c>
      <c r="DM7" s="3">
        <f t="shared" si="40"/>
        <v>0</v>
      </c>
      <c r="DN7" s="11">
        <f t="shared" si="41"/>
        <v>0</v>
      </c>
    </row>
    <row r="8" spans="1:118" ht="15">
      <c r="A8" s="14">
        <v>4</v>
      </c>
      <c r="B8" s="14">
        <v>4</v>
      </c>
      <c r="C8" s="8" t="s">
        <v>59</v>
      </c>
      <c r="D8" s="58" t="s">
        <v>48</v>
      </c>
      <c r="E8" s="59" t="s">
        <v>34</v>
      </c>
      <c r="F8" s="54">
        <f t="shared" si="0"/>
        <v>213.61622731713294</v>
      </c>
      <c r="G8" s="60">
        <f t="shared" si="1"/>
        <v>197.12</v>
      </c>
      <c r="H8" s="22">
        <f t="shared" si="2"/>
        <v>173.12</v>
      </c>
      <c r="I8" s="7">
        <f t="shared" si="3"/>
        <v>0</v>
      </c>
      <c r="J8" s="61">
        <f t="shared" si="4"/>
        <v>24</v>
      </c>
      <c r="K8" s="12">
        <v>33.28</v>
      </c>
      <c r="L8" s="2"/>
      <c r="M8" s="2"/>
      <c r="N8" s="2"/>
      <c r="O8" s="2"/>
      <c r="P8" s="2"/>
      <c r="Q8" s="2"/>
      <c r="R8" s="3">
        <v>10</v>
      </c>
      <c r="S8" s="3"/>
      <c r="T8" s="3"/>
      <c r="U8" s="3"/>
      <c r="V8" s="3"/>
      <c r="W8" s="13"/>
      <c r="X8" s="6">
        <f t="shared" si="5"/>
        <v>33.28</v>
      </c>
      <c r="Y8" s="10">
        <f t="shared" si="6"/>
        <v>10</v>
      </c>
      <c r="Z8" s="3">
        <f t="shared" si="7"/>
        <v>0</v>
      </c>
      <c r="AA8" s="36">
        <f t="shared" si="8"/>
        <v>43.28</v>
      </c>
      <c r="AB8" s="53">
        <f t="shared" si="9"/>
        <v>69.431608133086868</v>
      </c>
      <c r="AC8" s="12">
        <v>96.57</v>
      </c>
      <c r="AD8" s="2"/>
      <c r="AE8" s="2"/>
      <c r="AF8" s="2"/>
      <c r="AG8" s="3">
        <v>11</v>
      </c>
      <c r="AH8" s="3"/>
      <c r="AI8" s="3"/>
      <c r="AJ8" s="3"/>
      <c r="AK8" s="3"/>
      <c r="AL8" s="3"/>
      <c r="AM8" s="6">
        <f t="shared" si="10"/>
        <v>96.57</v>
      </c>
      <c r="AN8" s="10">
        <f t="shared" si="11"/>
        <v>11</v>
      </c>
      <c r="AO8" s="3">
        <f t="shared" si="12"/>
        <v>0</v>
      </c>
      <c r="AP8" s="11">
        <f t="shared" si="13"/>
        <v>107.57</v>
      </c>
      <c r="AQ8" s="53">
        <f t="shared" si="14"/>
        <v>52.505345356512038</v>
      </c>
      <c r="AR8" s="12">
        <v>43.27</v>
      </c>
      <c r="AS8" s="2"/>
      <c r="AT8" s="2"/>
      <c r="AU8" s="3">
        <v>3</v>
      </c>
      <c r="AV8" s="3"/>
      <c r="AW8" s="3"/>
      <c r="AX8" s="3"/>
      <c r="AY8" s="3"/>
      <c r="AZ8" s="3"/>
      <c r="BA8" s="6">
        <f t="shared" si="15"/>
        <v>43.27</v>
      </c>
      <c r="BB8" s="10">
        <f t="shared" si="16"/>
        <v>3</v>
      </c>
      <c r="BC8" s="3">
        <f t="shared" si="17"/>
        <v>0</v>
      </c>
      <c r="BD8" s="11">
        <f t="shared" si="18"/>
        <v>46.27</v>
      </c>
      <c r="BE8" s="53">
        <f t="shared" si="19"/>
        <v>91.679273827534033</v>
      </c>
      <c r="BF8" s="12"/>
      <c r="BG8" s="2"/>
      <c r="BH8" s="2"/>
      <c r="BI8" s="3"/>
      <c r="BJ8" s="3"/>
      <c r="BK8" s="3"/>
      <c r="BL8" s="3"/>
      <c r="BM8" s="3"/>
      <c r="BN8" s="3"/>
      <c r="BO8" s="6">
        <f t="shared" si="20"/>
        <v>0</v>
      </c>
      <c r="BP8" s="10">
        <f t="shared" si="21"/>
        <v>0</v>
      </c>
      <c r="BQ8" s="3">
        <f t="shared" si="22"/>
        <v>0</v>
      </c>
      <c r="BR8" s="36">
        <f t="shared" si="23"/>
        <v>0</v>
      </c>
      <c r="BS8" s="53" t="e">
        <f t="shared" si="24"/>
        <v>#DIV/0!</v>
      </c>
      <c r="BT8" s="12"/>
      <c r="BU8" s="2"/>
      <c r="BV8" s="2"/>
      <c r="BW8" s="3"/>
      <c r="BX8" s="3"/>
      <c r="BY8" s="3"/>
      <c r="BZ8" s="3"/>
      <c r="CA8" s="3"/>
      <c r="CB8" s="3"/>
      <c r="CC8" s="6">
        <f t="shared" si="25"/>
        <v>0</v>
      </c>
      <c r="CD8" s="10">
        <f t="shared" si="26"/>
        <v>0</v>
      </c>
      <c r="CE8" s="3">
        <f t="shared" si="27"/>
        <v>0</v>
      </c>
      <c r="CF8" s="11">
        <f t="shared" si="28"/>
        <v>0</v>
      </c>
      <c r="CG8" s="53" t="e">
        <f t="shared" si="29"/>
        <v>#DIV/0!</v>
      </c>
      <c r="CH8" s="12"/>
      <c r="CI8" s="2"/>
      <c r="CJ8" s="3"/>
      <c r="CK8" s="3"/>
      <c r="CL8" s="3"/>
      <c r="CM8" s="3"/>
      <c r="CN8" s="3"/>
      <c r="CO8" s="6">
        <f t="shared" si="30"/>
        <v>0</v>
      </c>
      <c r="CP8" s="10">
        <f t="shared" si="31"/>
        <v>0</v>
      </c>
      <c r="CQ8" s="3">
        <f t="shared" si="32"/>
        <v>0</v>
      </c>
      <c r="CR8" s="11">
        <f t="shared" si="33"/>
        <v>0</v>
      </c>
      <c r="CS8" s="12"/>
      <c r="CT8" s="2"/>
      <c r="CU8" s="3"/>
      <c r="CV8" s="3"/>
      <c r="CW8" s="3"/>
      <c r="CX8" s="3"/>
      <c r="CY8" s="3"/>
      <c r="CZ8" s="6">
        <f t="shared" si="34"/>
        <v>0</v>
      </c>
      <c r="DA8" s="10">
        <f t="shared" si="35"/>
        <v>0</v>
      </c>
      <c r="DB8" s="3">
        <f t="shared" si="36"/>
        <v>0</v>
      </c>
      <c r="DC8" s="11">
        <f t="shared" si="37"/>
        <v>0</v>
      </c>
      <c r="DD8" s="12"/>
      <c r="DE8" s="2"/>
      <c r="DF8" s="3"/>
      <c r="DG8" s="3"/>
      <c r="DH8" s="3"/>
      <c r="DI8" s="3"/>
      <c r="DJ8" s="3"/>
      <c r="DK8" s="6">
        <f t="shared" si="38"/>
        <v>0</v>
      </c>
      <c r="DL8" s="10">
        <f t="shared" si="39"/>
        <v>0</v>
      </c>
      <c r="DM8" s="3">
        <f t="shared" si="40"/>
        <v>0</v>
      </c>
      <c r="DN8" s="11">
        <f t="shared" si="41"/>
        <v>0</v>
      </c>
    </row>
    <row r="9" spans="1:118" ht="15">
      <c r="A9" s="14">
        <v>5</v>
      </c>
      <c r="B9" s="14">
        <v>5</v>
      </c>
      <c r="C9" s="8" t="s">
        <v>64</v>
      </c>
      <c r="D9" s="9" t="s">
        <v>36</v>
      </c>
      <c r="E9" s="9" t="s">
        <v>34</v>
      </c>
      <c r="F9" s="54">
        <f t="shared" si="0"/>
        <v>212.2870859826877</v>
      </c>
      <c r="G9" s="60">
        <f t="shared" si="1"/>
        <v>182.71</v>
      </c>
      <c r="H9" s="22">
        <f t="shared" si="2"/>
        <v>163.71</v>
      </c>
      <c r="I9" s="7">
        <f t="shared" si="3"/>
        <v>0</v>
      </c>
      <c r="J9" s="26">
        <f t="shared" si="4"/>
        <v>19</v>
      </c>
      <c r="K9" s="12">
        <v>48.01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 t="shared" si="5"/>
        <v>48.01</v>
      </c>
      <c r="Y9" s="10">
        <f t="shared" si="6"/>
        <v>0</v>
      </c>
      <c r="Z9" s="3">
        <f t="shared" si="7"/>
        <v>0</v>
      </c>
      <c r="AA9" s="11">
        <f t="shared" si="8"/>
        <v>48.01</v>
      </c>
      <c r="AB9" s="53">
        <f t="shared" si="9"/>
        <v>62.591126848573218</v>
      </c>
      <c r="AC9" s="12">
        <v>66.459999999999994</v>
      </c>
      <c r="AD9" s="2"/>
      <c r="AE9" s="2"/>
      <c r="AF9" s="2"/>
      <c r="AG9" s="3">
        <v>16</v>
      </c>
      <c r="AH9" s="3"/>
      <c r="AI9" s="3"/>
      <c r="AJ9" s="3"/>
      <c r="AK9" s="3"/>
      <c r="AL9" s="3"/>
      <c r="AM9" s="6">
        <f t="shared" si="10"/>
        <v>66.459999999999994</v>
      </c>
      <c r="AN9" s="10">
        <f t="shared" si="11"/>
        <v>16</v>
      </c>
      <c r="AO9" s="3">
        <f t="shared" si="12"/>
        <v>0</v>
      </c>
      <c r="AP9" s="11">
        <f t="shared" si="13"/>
        <v>82.46</v>
      </c>
      <c r="AQ9" s="53">
        <f t="shared" si="14"/>
        <v>68.493815183119082</v>
      </c>
      <c r="AR9" s="12">
        <v>49.24</v>
      </c>
      <c r="AS9" s="2"/>
      <c r="AT9" s="2"/>
      <c r="AU9" s="3">
        <v>3</v>
      </c>
      <c r="AV9" s="3"/>
      <c r="AW9" s="3"/>
      <c r="AX9" s="3"/>
      <c r="AY9" s="3"/>
      <c r="AZ9" s="3"/>
      <c r="BA9" s="6">
        <f t="shared" si="15"/>
        <v>49.24</v>
      </c>
      <c r="BB9" s="10">
        <f t="shared" si="16"/>
        <v>3</v>
      </c>
      <c r="BC9" s="3">
        <f t="shared" si="17"/>
        <v>0</v>
      </c>
      <c r="BD9" s="11">
        <f t="shared" si="18"/>
        <v>52.24</v>
      </c>
      <c r="BE9" s="53">
        <f t="shared" si="19"/>
        <v>81.202143950995406</v>
      </c>
      <c r="BF9" s="12"/>
      <c r="BG9" s="2"/>
      <c r="BH9" s="2"/>
      <c r="BI9" s="3"/>
      <c r="BJ9" s="3"/>
      <c r="BK9" s="3"/>
      <c r="BL9" s="3"/>
      <c r="BM9" s="3"/>
      <c r="BN9" s="3"/>
      <c r="BO9" s="6">
        <f t="shared" si="20"/>
        <v>0</v>
      </c>
      <c r="BP9" s="10">
        <f t="shared" si="21"/>
        <v>0</v>
      </c>
      <c r="BQ9" s="3">
        <f t="shared" si="22"/>
        <v>0</v>
      </c>
      <c r="BR9" s="11">
        <f t="shared" si="23"/>
        <v>0</v>
      </c>
      <c r="BS9" s="53" t="e">
        <f t="shared" si="24"/>
        <v>#DIV/0!</v>
      </c>
      <c r="BT9" s="12"/>
      <c r="BU9" s="2"/>
      <c r="BV9" s="2"/>
      <c r="BW9" s="3"/>
      <c r="BX9" s="3"/>
      <c r="BY9" s="3"/>
      <c r="BZ9" s="3"/>
      <c r="CA9" s="3"/>
      <c r="CB9" s="3"/>
      <c r="CC9" s="6">
        <f t="shared" si="25"/>
        <v>0</v>
      </c>
      <c r="CD9" s="10">
        <f t="shared" si="26"/>
        <v>0</v>
      </c>
      <c r="CE9" s="3">
        <f t="shared" si="27"/>
        <v>0</v>
      </c>
      <c r="CF9" s="11">
        <f t="shared" si="28"/>
        <v>0</v>
      </c>
      <c r="CG9" s="53" t="e">
        <f t="shared" si="29"/>
        <v>#DIV/0!</v>
      </c>
      <c r="CH9" s="12"/>
      <c r="CI9" s="2"/>
      <c r="CJ9" s="3"/>
      <c r="CK9" s="3"/>
      <c r="CL9" s="3"/>
      <c r="CM9" s="3"/>
      <c r="CN9" s="3"/>
      <c r="CO9" s="6">
        <f t="shared" si="30"/>
        <v>0</v>
      </c>
      <c r="CP9" s="10">
        <f t="shared" si="31"/>
        <v>0</v>
      </c>
      <c r="CQ9" s="3">
        <f t="shared" si="32"/>
        <v>0</v>
      </c>
      <c r="CR9" s="11">
        <f t="shared" si="33"/>
        <v>0</v>
      </c>
      <c r="CS9" s="12"/>
      <c r="CT9" s="2"/>
      <c r="CU9" s="3"/>
      <c r="CV9" s="3"/>
      <c r="CW9" s="3"/>
      <c r="CX9" s="3"/>
      <c r="CY9" s="3"/>
      <c r="CZ9" s="6">
        <f t="shared" si="34"/>
        <v>0</v>
      </c>
      <c r="DA9" s="10">
        <f t="shared" si="35"/>
        <v>0</v>
      </c>
      <c r="DB9" s="3">
        <f t="shared" si="36"/>
        <v>0</v>
      </c>
      <c r="DC9" s="11">
        <f t="shared" si="37"/>
        <v>0</v>
      </c>
      <c r="DD9" s="12"/>
      <c r="DE9" s="2"/>
      <c r="DF9" s="3"/>
      <c r="DG9" s="3"/>
      <c r="DH9" s="3"/>
      <c r="DI9" s="3"/>
      <c r="DJ9" s="3"/>
      <c r="DK9" s="6">
        <f t="shared" si="38"/>
        <v>0</v>
      </c>
      <c r="DL9" s="10">
        <f t="shared" si="39"/>
        <v>0</v>
      </c>
      <c r="DM9" s="3">
        <f t="shared" si="40"/>
        <v>0</v>
      </c>
      <c r="DN9" s="11">
        <f t="shared" si="41"/>
        <v>0</v>
      </c>
    </row>
    <row r="10" spans="1:118" ht="15">
      <c r="A10" s="14">
        <v>6</v>
      </c>
      <c r="B10" s="14">
        <v>6</v>
      </c>
      <c r="C10" s="8" t="s">
        <v>56</v>
      </c>
      <c r="D10" s="9" t="s">
        <v>36</v>
      </c>
      <c r="E10" s="58" t="s">
        <v>34</v>
      </c>
      <c r="F10" s="54">
        <f t="shared" si="0"/>
        <v>205.37078061723457</v>
      </c>
      <c r="G10" s="60">
        <f t="shared" si="1"/>
        <v>186.87</v>
      </c>
      <c r="H10" s="22">
        <f t="shared" si="2"/>
        <v>153.87</v>
      </c>
      <c r="I10" s="7">
        <f t="shared" si="3"/>
        <v>0</v>
      </c>
      <c r="J10" s="61">
        <f t="shared" si="4"/>
        <v>33</v>
      </c>
      <c r="K10" s="12">
        <v>40.43</v>
      </c>
      <c r="L10" s="2"/>
      <c r="M10" s="2"/>
      <c r="N10" s="2"/>
      <c r="O10" s="2"/>
      <c r="P10" s="2"/>
      <c r="Q10" s="2"/>
      <c r="R10" s="3">
        <v>20</v>
      </c>
      <c r="S10" s="3"/>
      <c r="T10" s="3"/>
      <c r="U10" s="3"/>
      <c r="V10" s="3"/>
      <c r="W10" s="13"/>
      <c r="X10" s="6">
        <f t="shared" si="5"/>
        <v>40.43</v>
      </c>
      <c r="Y10" s="10">
        <f t="shared" si="6"/>
        <v>20</v>
      </c>
      <c r="Z10" s="3">
        <f t="shared" si="7"/>
        <v>0</v>
      </c>
      <c r="AA10" s="36">
        <f t="shared" si="8"/>
        <v>60.43</v>
      </c>
      <c r="AB10" s="53">
        <f t="shared" si="9"/>
        <v>49.726956809531693</v>
      </c>
      <c r="AC10" s="12">
        <v>57.63</v>
      </c>
      <c r="AD10" s="2"/>
      <c r="AE10" s="2"/>
      <c r="AF10" s="2"/>
      <c r="AG10" s="3">
        <v>10</v>
      </c>
      <c r="AH10" s="3"/>
      <c r="AI10" s="3"/>
      <c r="AJ10" s="3"/>
      <c r="AK10" s="3"/>
      <c r="AL10" s="3"/>
      <c r="AM10" s="6">
        <f t="shared" si="10"/>
        <v>57.63</v>
      </c>
      <c r="AN10" s="10">
        <f t="shared" si="11"/>
        <v>10</v>
      </c>
      <c r="AO10" s="3">
        <f t="shared" si="12"/>
        <v>0</v>
      </c>
      <c r="AP10" s="11">
        <f t="shared" si="13"/>
        <v>67.63</v>
      </c>
      <c r="AQ10" s="53">
        <f t="shared" si="14"/>
        <v>83.513233771994678</v>
      </c>
      <c r="AR10" s="12">
        <v>55.81</v>
      </c>
      <c r="AS10" s="2"/>
      <c r="AT10" s="2"/>
      <c r="AU10" s="3">
        <v>3</v>
      </c>
      <c r="AV10" s="3"/>
      <c r="AW10" s="3"/>
      <c r="AX10" s="3"/>
      <c r="AY10" s="3"/>
      <c r="AZ10" s="3"/>
      <c r="BA10" s="6">
        <f t="shared" si="15"/>
        <v>55.81</v>
      </c>
      <c r="BB10" s="10">
        <f t="shared" si="16"/>
        <v>3</v>
      </c>
      <c r="BC10" s="3">
        <f t="shared" si="17"/>
        <v>0</v>
      </c>
      <c r="BD10" s="11">
        <f t="shared" si="18"/>
        <v>58.81</v>
      </c>
      <c r="BE10" s="53">
        <f t="shared" si="19"/>
        <v>72.130590035708209</v>
      </c>
      <c r="BF10" s="12"/>
      <c r="BG10" s="2"/>
      <c r="BH10" s="2"/>
      <c r="BI10" s="3"/>
      <c r="BJ10" s="3"/>
      <c r="BK10" s="3"/>
      <c r="BL10" s="3"/>
      <c r="BM10" s="3"/>
      <c r="BN10" s="3"/>
      <c r="BO10" s="6">
        <f t="shared" si="20"/>
        <v>0</v>
      </c>
      <c r="BP10" s="10">
        <f t="shared" si="21"/>
        <v>0</v>
      </c>
      <c r="BQ10" s="3">
        <f t="shared" si="22"/>
        <v>0</v>
      </c>
      <c r="BR10" s="11">
        <f t="shared" si="23"/>
        <v>0</v>
      </c>
      <c r="BS10" s="53" t="e">
        <f t="shared" si="24"/>
        <v>#DIV/0!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 t="shared" si="25"/>
        <v>0</v>
      </c>
      <c r="CD10" s="10">
        <f t="shared" si="26"/>
        <v>0</v>
      </c>
      <c r="CE10" s="3">
        <f t="shared" si="27"/>
        <v>0</v>
      </c>
      <c r="CF10" s="11">
        <f t="shared" si="28"/>
        <v>0</v>
      </c>
      <c r="CG10" s="53" t="e">
        <f t="shared" si="29"/>
        <v>#DIV/0!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>
      <c r="A11" s="14">
        <v>7</v>
      </c>
      <c r="B11" s="14">
        <v>7</v>
      </c>
      <c r="C11" s="8" t="s">
        <v>61</v>
      </c>
      <c r="D11" s="31" t="s">
        <v>55</v>
      </c>
      <c r="E11" s="58" t="s">
        <v>34</v>
      </c>
      <c r="F11" s="54">
        <f t="shared" si="0"/>
        <v>173.10132164028579</v>
      </c>
      <c r="G11" s="60">
        <f t="shared" si="1"/>
        <v>229.57</v>
      </c>
      <c r="H11" s="22">
        <f t="shared" si="2"/>
        <v>181.57</v>
      </c>
      <c r="I11" s="7">
        <f t="shared" si="3"/>
        <v>0</v>
      </c>
      <c r="J11" s="26">
        <f t="shared" si="4"/>
        <v>48</v>
      </c>
      <c r="K11" s="12">
        <v>53.37</v>
      </c>
      <c r="L11" s="2"/>
      <c r="M11" s="2"/>
      <c r="N11" s="2"/>
      <c r="O11" s="2"/>
      <c r="P11" s="2"/>
      <c r="Q11" s="2"/>
      <c r="R11" s="3">
        <v>30</v>
      </c>
      <c r="S11" s="3"/>
      <c r="T11" s="3"/>
      <c r="U11" s="3"/>
      <c r="V11" s="3"/>
      <c r="W11" s="13"/>
      <c r="X11" s="6">
        <f t="shared" si="5"/>
        <v>53.37</v>
      </c>
      <c r="Y11" s="10">
        <f t="shared" si="6"/>
        <v>30</v>
      </c>
      <c r="Z11" s="3">
        <f t="shared" si="7"/>
        <v>0</v>
      </c>
      <c r="AA11" s="11">
        <f t="shared" si="8"/>
        <v>83.37</v>
      </c>
      <c r="AB11" s="53">
        <f t="shared" si="9"/>
        <v>36.044140578145615</v>
      </c>
      <c r="AC11" s="12">
        <v>57.48</v>
      </c>
      <c r="AD11" s="2"/>
      <c r="AE11" s="2"/>
      <c r="AF11" s="2"/>
      <c r="AG11" s="3">
        <v>11</v>
      </c>
      <c r="AH11" s="3"/>
      <c r="AI11" s="3"/>
      <c r="AJ11" s="3"/>
      <c r="AK11" s="3"/>
      <c r="AL11" s="3"/>
      <c r="AM11" s="6">
        <f t="shared" si="10"/>
        <v>57.48</v>
      </c>
      <c r="AN11" s="10">
        <f t="shared" si="11"/>
        <v>11</v>
      </c>
      <c r="AO11" s="3">
        <f t="shared" si="12"/>
        <v>0</v>
      </c>
      <c r="AP11" s="11">
        <f t="shared" si="13"/>
        <v>68.47999999999999</v>
      </c>
      <c r="AQ11" s="53">
        <f t="shared" si="14"/>
        <v>82.47663551401871</v>
      </c>
      <c r="AR11" s="12">
        <v>70.72</v>
      </c>
      <c r="AS11" s="2"/>
      <c r="AT11" s="2"/>
      <c r="AU11" s="3">
        <v>7</v>
      </c>
      <c r="AV11" s="3"/>
      <c r="AW11" s="3"/>
      <c r="AX11" s="3"/>
      <c r="AY11" s="3"/>
      <c r="AZ11" s="3"/>
      <c r="BA11" s="6">
        <f t="shared" si="15"/>
        <v>70.72</v>
      </c>
      <c r="BB11" s="10">
        <f t="shared" si="16"/>
        <v>7</v>
      </c>
      <c r="BC11" s="3">
        <f t="shared" si="17"/>
        <v>0</v>
      </c>
      <c r="BD11" s="11">
        <f t="shared" si="18"/>
        <v>77.72</v>
      </c>
      <c r="BE11" s="53">
        <f t="shared" si="19"/>
        <v>54.580545548121464</v>
      </c>
      <c r="BF11" s="12"/>
      <c r="BG11" s="2"/>
      <c r="BH11" s="2"/>
      <c r="BI11" s="3"/>
      <c r="BJ11" s="3"/>
      <c r="BK11" s="3"/>
      <c r="BL11" s="3"/>
      <c r="BM11" s="3"/>
      <c r="BN11" s="3"/>
      <c r="BO11" s="6">
        <f t="shared" si="20"/>
        <v>0</v>
      </c>
      <c r="BP11" s="10">
        <f t="shared" si="21"/>
        <v>0</v>
      </c>
      <c r="BQ11" s="3">
        <f t="shared" si="22"/>
        <v>0</v>
      </c>
      <c r="BR11" s="36">
        <f t="shared" si="23"/>
        <v>0</v>
      </c>
      <c r="BS11" s="53" t="e">
        <f t="shared" si="24"/>
        <v>#DIV/0!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 t="shared" si="25"/>
        <v>0</v>
      </c>
      <c r="CD11" s="10">
        <f t="shared" si="26"/>
        <v>0</v>
      </c>
      <c r="CE11" s="3">
        <f t="shared" si="27"/>
        <v>0</v>
      </c>
      <c r="CF11" s="11">
        <f t="shared" si="28"/>
        <v>0</v>
      </c>
      <c r="CG11" s="53" t="e">
        <f t="shared" si="29"/>
        <v>#DIV/0!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>
      <c r="A12" s="14">
        <v>8</v>
      </c>
      <c r="B12" s="14">
        <v>8</v>
      </c>
      <c r="C12" s="32" t="s">
        <v>58</v>
      </c>
      <c r="D12" s="31" t="s">
        <v>36</v>
      </c>
      <c r="E12" s="59" t="s">
        <v>34</v>
      </c>
      <c r="F12" s="54">
        <f t="shared" si="0"/>
        <v>160.86063659766907</v>
      </c>
      <c r="G12" s="60">
        <f t="shared" si="1"/>
        <v>241.8</v>
      </c>
      <c r="H12" s="22">
        <f t="shared" si="2"/>
        <v>156.80000000000001</v>
      </c>
      <c r="I12" s="7">
        <f t="shared" si="3"/>
        <v>0</v>
      </c>
      <c r="J12" s="26">
        <f t="shared" si="4"/>
        <v>85</v>
      </c>
      <c r="K12" s="12">
        <v>35.69</v>
      </c>
      <c r="L12" s="2"/>
      <c r="M12" s="2"/>
      <c r="N12" s="2"/>
      <c r="O12" s="2"/>
      <c r="P12" s="2"/>
      <c r="Q12" s="2"/>
      <c r="R12" s="3">
        <v>30</v>
      </c>
      <c r="S12" s="3"/>
      <c r="T12" s="3"/>
      <c r="U12" s="3"/>
      <c r="V12" s="3"/>
      <c r="W12" s="13"/>
      <c r="X12" s="6">
        <f t="shared" si="5"/>
        <v>35.69</v>
      </c>
      <c r="Y12" s="10">
        <f t="shared" si="6"/>
        <v>30</v>
      </c>
      <c r="Z12" s="3">
        <f t="shared" si="7"/>
        <v>0</v>
      </c>
      <c r="AA12" s="11">
        <f t="shared" si="8"/>
        <v>65.69</v>
      </c>
      <c r="AB12" s="53">
        <f t="shared" si="9"/>
        <v>45.745166692038367</v>
      </c>
      <c r="AC12" s="12">
        <v>74.19</v>
      </c>
      <c r="AD12" s="2"/>
      <c r="AE12" s="2"/>
      <c r="AF12" s="2"/>
      <c r="AG12" s="3">
        <v>35</v>
      </c>
      <c r="AH12" s="3"/>
      <c r="AI12" s="3"/>
      <c r="AJ12" s="3"/>
      <c r="AK12" s="3"/>
      <c r="AL12" s="3"/>
      <c r="AM12" s="6">
        <f t="shared" si="10"/>
        <v>74.19</v>
      </c>
      <c r="AN12" s="10">
        <f t="shared" si="11"/>
        <v>35</v>
      </c>
      <c r="AO12" s="3">
        <f t="shared" si="12"/>
        <v>0</v>
      </c>
      <c r="AP12" s="11">
        <f t="shared" si="13"/>
        <v>109.19</v>
      </c>
      <c r="AQ12" s="53">
        <f t="shared" si="14"/>
        <v>51.726348566718563</v>
      </c>
      <c r="AR12" s="12">
        <v>46.92</v>
      </c>
      <c r="AS12" s="2"/>
      <c r="AT12" s="2"/>
      <c r="AU12" s="3">
        <v>20</v>
      </c>
      <c r="AV12" s="3"/>
      <c r="AW12" s="3"/>
      <c r="AX12" s="3"/>
      <c r="AY12" s="3"/>
      <c r="AZ12" s="3"/>
      <c r="BA12" s="6">
        <f t="shared" si="15"/>
        <v>46.92</v>
      </c>
      <c r="BB12" s="10">
        <f t="shared" si="16"/>
        <v>20</v>
      </c>
      <c r="BC12" s="3">
        <f t="shared" si="17"/>
        <v>0</v>
      </c>
      <c r="BD12" s="36">
        <f t="shared" si="18"/>
        <v>66.92</v>
      </c>
      <c r="BE12" s="53">
        <f t="shared" si="19"/>
        <v>63.389121338912133</v>
      </c>
      <c r="BF12" s="12"/>
      <c r="BG12" s="2"/>
      <c r="BH12" s="2"/>
      <c r="BI12" s="3"/>
      <c r="BJ12" s="3"/>
      <c r="BK12" s="3"/>
      <c r="BL12" s="3"/>
      <c r="BM12" s="3"/>
      <c r="BN12" s="3"/>
      <c r="BO12" s="6">
        <f t="shared" si="20"/>
        <v>0</v>
      </c>
      <c r="BP12" s="10">
        <f t="shared" si="21"/>
        <v>0</v>
      </c>
      <c r="BQ12" s="3">
        <f t="shared" si="22"/>
        <v>0</v>
      </c>
      <c r="BR12" s="36">
        <f t="shared" si="23"/>
        <v>0</v>
      </c>
      <c r="BS12" s="53" t="e">
        <f t="shared" si="24"/>
        <v>#DIV/0!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 t="shared" si="25"/>
        <v>0</v>
      </c>
      <c r="CD12" s="10">
        <f t="shared" si="26"/>
        <v>0</v>
      </c>
      <c r="CE12" s="3">
        <f t="shared" si="27"/>
        <v>0</v>
      </c>
      <c r="CF12" s="11">
        <f t="shared" si="28"/>
        <v>0</v>
      </c>
      <c r="CG12" s="53" t="e">
        <f t="shared" si="29"/>
        <v>#DIV/0!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>
      <c r="A13" s="14">
        <v>9</v>
      </c>
      <c r="B13" s="14">
        <v>9</v>
      </c>
      <c r="C13" s="8" t="s">
        <v>62</v>
      </c>
      <c r="D13" s="9" t="s">
        <v>55</v>
      </c>
      <c r="E13" s="9" t="s">
        <v>34</v>
      </c>
      <c r="F13" s="54">
        <f t="shared" si="0"/>
        <v>157.15136534479274</v>
      </c>
      <c r="G13" s="60">
        <f t="shared" si="1"/>
        <v>263.09000000000003</v>
      </c>
      <c r="H13" s="22">
        <f t="shared" si="2"/>
        <v>207.09</v>
      </c>
      <c r="I13" s="7">
        <f t="shared" si="3"/>
        <v>0</v>
      </c>
      <c r="J13" s="26">
        <f t="shared" si="4"/>
        <v>56</v>
      </c>
      <c r="K13" s="12">
        <v>73.58</v>
      </c>
      <c r="L13" s="2"/>
      <c r="M13" s="2"/>
      <c r="N13" s="2"/>
      <c r="O13" s="2"/>
      <c r="P13" s="2"/>
      <c r="Q13" s="2"/>
      <c r="R13" s="3">
        <v>20</v>
      </c>
      <c r="S13" s="3"/>
      <c r="T13" s="3"/>
      <c r="U13" s="3"/>
      <c r="V13" s="3"/>
      <c r="W13" s="13"/>
      <c r="X13" s="6">
        <f t="shared" si="5"/>
        <v>73.58</v>
      </c>
      <c r="Y13" s="10">
        <f t="shared" si="6"/>
        <v>20</v>
      </c>
      <c r="Z13" s="3">
        <f t="shared" si="7"/>
        <v>0</v>
      </c>
      <c r="AA13" s="11">
        <f t="shared" si="8"/>
        <v>93.58</v>
      </c>
      <c r="AB13" s="53">
        <f t="shared" si="9"/>
        <v>32.111562299636674</v>
      </c>
      <c r="AC13" s="12">
        <v>78.989999999999995</v>
      </c>
      <c r="AD13" s="2"/>
      <c r="AE13" s="2"/>
      <c r="AF13" s="2"/>
      <c r="AG13" s="3">
        <v>34</v>
      </c>
      <c r="AH13" s="3"/>
      <c r="AI13" s="3"/>
      <c r="AJ13" s="3"/>
      <c r="AK13" s="3"/>
      <c r="AL13" s="3"/>
      <c r="AM13" s="6">
        <f t="shared" si="10"/>
        <v>78.989999999999995</v>
      </c>
      <c r="AN13" s="10">
        <f t="shared" si="11"/>
        <v>34</v>
      </c>
      <c r="AO13" s="3">
        <f t="shared" si="12"/>
        <v>0</v>
      </c>
      <c r="AP13" s="11">
        <f t="shared" si="13"/>
        <v>112.99</v>
      </c>
      <c r="AQ13" s="53">
        <f t="shared" si="14"/>
        <v>49.986724488892818</v>
      </c>
      <c r="AR13" s="12">
        <v>54.52</v>
      </c>
      <c r="AS13" s="2"/>
      <c r="AT13" s="2"/>
      <c r="AU13" s="3">
        <v>2</v>
      </c>
      <c r="AV13" s="3"/>
      <c r="AW13" s="3"/>
      <c r="AX13" s="3"/>
      <c r="AY13" s="3"/>
      <c r="AZ13" s="3"/>
      <c r="BA13" s="6">
        <f t="shared" si="15"/>
        <v>54.52</v>
      </c>
      <c r="BB13" s="10">
        <f t="shared" si="16"/>
        <v>2</v>
      </c>
      <c r="BC13" s="3">
        <f t="shared" si="17"/>
        <v>0</v>
      </c>
      <c r="BD13" s="11">
        <f t="shared" si="18"/>
        <v>56.52</v>
      </c>
      <c r="BE13" s="53">
        <f t="shared" si="19"/>
        <v>75.053078556263259</v>
      </c>
      <c r="BF13" s="12"/>
      <c r="BG13" s="2"/>
      <c r="BH13" s="2"/>
      <c r="BI13" s="3"/>
      <c r="BJ13" s="3"/>
      <c r="BK13" s="3"/>
      <c r="BL13" s="3"/>
      <c r="BM13" s="3"/>
      <c r="BN13" s="3"/>
      <c r="BO13" s="6">
        <f t="shared" si="20"/>
        <v>0</v>
      </c>
      <c r="BP13" s="10">
        <f t="shared" si="21"/>
        <v>0</v>
      </c>
      <c r="BQ13" s="3">
        <f t="shared" si="22"/>
        <v>0</v>
      </c>
      <c r="BR13" s="11">
        <f t="shared" si="23"/>
        <v>0</v>
      </c>
      <c r="BS13" s="53" t="e">
        <f t="shared" si="24"/>
        <v>#DIV/0!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 t="shared" si="25"/>
        <v>0</v>
      </c>
      <c r="CD13" s="10">
        <f t="shared" si="26"/>
        <v>0</v>
      </c>
      <c r="CE13" s="3">
        <f t="shared" si="27"/>
        <v>0</v>
      </c>
      <c r="CF13" s="11">
        <f t="shared" si="28"/>
        <v>0</v>
      </c>
      <c r="CG13" s="53" t="e">
        <f t="shared" si="29"/>
        <v>#DIV/0!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>
      <c r="A14" s="14">
        <v>10</v>
      </c>
      <c r="B14" s="14">
        <v>10</v>
      </c>
      <c r="C14" s="8" t="s">
        <v>57</v>
      </c>
      <c r="D14" s="9" t="s">
        <v>36</v>
      </c>
      <c r="E14" s="9" t="s">
        <v>34</v>
      </c>
      <c r="F14" s="54">
        <f t="shared" si="0"/>
        <v>152.54166264876031</v>
      </c>
      <c r="G14" s="60">
        <f t="shared" si="1"/>
        <v>253.52</v>
      </c>
      <c r="H14" s="22">
        <f t="shared" si="2"/>
        <v>192.52</v>
      </c>
      <c r="I14" s="7">
        <f t="shared" si="3"/>
        <v>0</v>
      </c>
      <c r="J14" s="26">
        <f t="shared" si="4"/>
        <v>61</v>
      </c>
      <c r="K14" s="12">
        <v>62.39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 t="shared" si="5"/>
        <v>62.39</v>
      </c>
      <c r="Y14" s="10">
        <f t="shared" si="6"/>
        <v>0</v>
      </c>
      <c r="Z14" s="3">
        <f t="shared" si="7"/>
        <v>0</v>
      </c>
      <c r="AA14" s="11">
        <f t="shared" si="8"/>
        <v>62.39</v>
      </c>
      <c r="AB14" s="53">
        <f t="shared" si="9"/>
        <v>48.164769995191534</v>
      </c>
      <c r="AC14" s="12">
        <v>76.39</v>
      </c>
      <c r="AD14" s="2"/>
      <c r="AE14" s="2"/>
      <c r="AF14" s="2"/>
      <c r="AG14" s="3">
        <v>37</v>
      </c>
      <c r="AH14" s="3"/>
      <c r="AI14" s="3"/>
      <c r="AJ14" s="3"/>
      <c r="AK14" s="3"/>
      <c r="AL14" s="3"/>
      <c r="AM14" s="6">
        <f t="shared" si="10"/>
        <v>76.39</v>
      </c>
      <c r="AN14" s="10">
        <f t="shared" si="11"/>
        <v>37</v>
      </c>
      <c r="AO14" s="3">
        <f t="shared" si="12"/>
        <v>0</v>
      </c>
      <c r="AP14" s="11">
        <f t="shared" si="13"/>
        <v>113.39</v>
      </c>
      <c r="AQ14" s="53">
        <f t="shared" si="14"/>
        <v>49.810388923185464</v>
      </c>
      <c r="AR14" s="12">
        <v>53.74</v>
      </c>
      <c r="AS14" s="2"/>
      <c r="AT14" s="2"/>
      <c r="AU14" s="3">
        <v>24</v>
      </c>
      <c r="AV14" s="3"/>
      <c r="AW14" s="3"/>
      <c r="AX14" s="3"/>
      <c r="AY14" s="3"/>
      <c r="AZ14" s="3"/>
      <c r="BA14" s="6">
        <f t="shared" si="15"/>
        <v>53.74</v>
      </c>
      <c r="BB14" s="10">
        <f t="shared" si="16"/>
        <v>24</v>
      </c>
      <c r="BC14" s="3">
        <f t="shared" si="17"/>
        <v>0</v>
      </c>
      <c r="BD14" s="11">
        <f t="shared" si="18"/>
        <v>77.740000000000009</v>
      </c>
      <c r="BE14" s="53">
        <f t="shared" si="19"/>
        <v>54.566503730383317</v>
      </c>
      <c r="BF14" s="12"/>
      <c r="BG14" s="2"/>
      <c r="BH14" s="2"/>
      <c r="BI14" s="3"/>
      <c r="BJ14" s="3"/>
      <c r="BK14" s="3"/>
      <c r="BL14" s="3"/>
      <c r="BM14" s="3"/>
      <c r="BN14" s="3"/>
      <c r="BO14" s="6">
        <f t="shared" si="20"/>
        <v>0</v>
      </c>
      <c r="BP14" s="10">
        <f t="shared" si="21"/>
        <v>0</v>
      </c>
      <c r="BQ14" s="3">
        <f t="shared" si="22"/>
        <v>0</v>
      </c>
      <c r="BR14" s="11">
        <f t="shared" si="23"/>
        <v>0</v>
      </c>
      <c r="BS14" s="53" t="e">
        <f t="shared" si="24"/>
        <v>#DIV/0!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 t="shared" si="25"/>
        <v>0</v>
      </c>
      <c r="CD14" s="10">
        <f t="shared" si="26"/>
        <v>0</v>
      </c>
      <c r="CE14" s="3">
        <f t="shared" si="27"/>
        <v>0</v>
      </c>
      <c r="CF14" s="11">
        <f t="shared" si="28"/>
        <v>0</v>
      </c>
      <c r="CG14" s="53" t="e">
        <f t="shared" si="29"/>
        <v>#DIV/0!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>
      <c r="A15" s="14">
        <v>11</v>
      </c>
      <c r="B15" s="14">
        <v>11</v>
      </c>
      <c r="C15" s="32" t="s">
        <v>60</v>
      </c>
      <c r="D15" s="31" t="s">
        <v>48</v>
      </c>
      <c r="E15" s="59" t="s">
        <v>34</v>
      </c>
      <c r="F15" s="54">
        <f t="shared" si="0"/>
        <v>129.64782379111736</v>
      </c>
      <c r="G15" s="60">
        <f t="shared" si="1"/>
        <v>313.69</v>
      </c>
      <c r="H15" s="22">
        <f t="shared" si="2"/>
        <v>247.69</v>
      </c>
      <c r="I15" s="7">
        <f t="shared" si="3"/>
        <v>0</v>
      </c>
      <c r="J15" s="26">
        <f t="shared" si="4"/>
        <v>66</v>
      </c>
      <c r="K15" s="12">
        <v>66.25</v>
      </c>
      <c r="L15" s="2"/>
      <c r="M15" s="2"/>
      <c r="N15" s="2"/>
      <c r="O15" s="2"/>
      <c r="P15" s="2"/>
      <c r="Q15" s="2"/>
      <c r="R15" s="3">
        <v>0</v>
      </c>
      <c r="S15" s="3"/>
      <c r="T15" s="3"/>
      <c r="U15" s="3"/>
      <c r="V15" s="3"/>
      <c r="W15" s="13"/>
      <c r="X15" s="6">
        <f t="shared" si="5"/>
        <v>66.25</v>
      </c>
      <c r="Y15" s="10">
        <f t="shared" si="6"/>
        <v>0</v>
      </c>
      <c r="Z15" s="3">
        <f t="shared" si="7"/>
        <v>0</v>
      </c>
      <c r="AA15" s="11">
        <f t="shared" si="8"/>
        <v>66.25</v>
      </c>
      <c r="AB15" s="53">
        <f t="shared" si="9"/>
        <v>45.358490566037737</v>
      </c>
      <c r="AC15" s="12">
        <v>106.38</v>
      </c>
      <c r="AD15" s="2"/>
      <c r="AE15" s="2"/>
      <c r="AF15" s="2"/>
      <c r="AG15" s="3">
        <v>55</v>
      </c>
      <c r="AH15" s="3"/>
      <c r="AI15" s="3"/>
      <c r="AJ15" s="3"/>
      <c r="AK15" s="3"/>
      <c r="AL15" s="3"/>
      <c r="AM15" s="6">
        <f t="shared" si="10"/>
        <v>106.38</v>
      </c>
      <c r="AN15" s="10">
        <f t="shared" si="11"/>
        <v>55</v>
      </c>
      <c r="AO15" s="3">
        <f t="shared" si="12"/>
        <v>0</v>
      </c>
      <c r="AP15" s="11">
        <f t="shared" si="13"/>
        <v>161.38</v>
      </c>
      <c r="AQ15" s="53">
        <f t="shared" si="14"/>
        <v>34.998141033585327</v>
      </c>
      <c r="AR15" s="12">
        <v>75.06</v>
      </c>
      <c r="AS15" s="2"/>
      <c r="AT15" s="2"/>
      <c r="AU15" s="3">
        <v>11</v>
      </c>
      <c r="AV15" s="3"/>
      <c r="AW15" s="3"/>
      <c r="AX15" s="3"/>
      <c r="AY15" s="3"/>
      <c r="AZ15" s="3"/>
      <c r="BA15" s="6">
        <f t="shared" si="15"/>
        <v>75.06</v>
      </c>
      <c r="BB15" s="10">
        <f t="shared" si="16"/>
        <v>11</v>
      </c>
      <c r="BC15" s="3">
        <f t="shared" si="17"/>
        <v>0</v>
      </c>
      <c r="BD15" s="36">
        <f t="shared" si="18"/>
        <v>86.06</v>
      </c>
      <c r="BE15" s="53">
        <f t="shared" si="19"/>
        <v>49.291192191494311</v>
      </c>
      <c r="BF15" s="12"/>
      <c r="BG15" s="2"/>
      <c r="BH15" s="2"/>
      <c r="BI15" s="3"/>
      <c r="BJ15" s="3"/>
      <c r="BK15" s="3"/>
      <c r="BL15" s="3"/>
      <c r="BM15" s="3"/>
      <c r="BN15" s="3"/>
      <c r="BO15" s="6">
        <f t="shared" si="20"/>
        <v>0</v>
      </c>
      <c r="BP15" s="10">
        <f t="shared" si="21"/>
        <v>0</v>
      </c>
      <c r="BQ15" s="3">
        <f t="shared" si="22"/>
        <v>0</v>
      </c>
      <c r="BR15" s="36">
        <f t="shared" si="23"/>
        <v>0</v>
      </c>
      <c r="BS15" s="53" t="e">
        <f t="shared" si="24"/>
        <v>#DIV/0!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 t="shared" si="25"/>
        <v>0</v>
      </c>
      <c r="CD15" s="10">
        <f t="shared" si="26"/>
        <v>0</v>
      </c>
      <c r="CE15" s="3">
        <f t="shared" si="27"/>
        <v>0</v>
      </c>
      <c r="CF15" s="11">
        <f t="shared" si="28"/>
        <v>0</v>
      </c>
      <c r="CG15" s="53" t="e">
        <f t="shared" si="29"/>
        <v>#DIV/0!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>
      <c r="A16" s="14">
        <v>12</v>
      </c>
      <c r="B16" s="14">
        <v>12</v>
      </c>
      <c r="C16" s="32" t="s">
        <v>54</v>
      </c>
      <c r="D16" s="31" t="s">
        <v>48</v>
      </c>
      <c r="E16" s="9" t="s">
        <v>34</v>
      </c>
      <c r="F16" s="54">
        <f t="shared" si="0"/>
        <v>127.46099840138676</v>
      </c>
      <c r="G16" s="60">
        <f t="shared" si="1"/>
        <v>340.06</v>
      </c>
      <c r="H16" s="22">
        <f t="shared" si="2"/>
        <v>245.06</v>
      </c>
      <c r="I16" s="7">
        <f t="shared" si="3"/>
        <v>0</v>
      </c>
      <c r="J16" s="26">
        <f t="shared" si="4"/>
        <v>95</v>
      </c>
      <c r="K16" s="12">
        <v>33.01</v>
      </c>
      <c r="L16" s="2"/>
      <c r="M16" s="2"/>
      <c r="N16" s="2"/>
      <c r="O16" s="2"/>
      <c r="P16" s="2"/>
      <c r="Q16" s="2"/>
      <c r="R16" s="3">
        <v>20</v>
      </c>
      <c r="S16" s="3"/>
      <c r="T16" s="3"/>
      <c r="U16" s="3"/>
      <c r="V16" s="3"/>
      <c r="W16" s="13"/>
      <c r="X16" s="6">
        <f t="shared" si="5"/>
        <v>33.01</v>
      </c>
      <c r="Y16" s="10">
        <f t="shared" si="6"/>
        <v>20</v>
      </c>
      <c r="Z16" s="3">
        <f t="shared" si="7"/>
        <v>0</v>
      </c>
      <c r="AA16" s="11">
        <f t="shared" si="8"/>
        <v>53.01</v>
      </c>
      <c r="AB16" s="53">
        <f t="shared" si="9"/>
        <v>56.687417468402188</v>
      </c>
      <c r="AC16" s="12">
        <v>114.79</v>
      </c>
      <c r="AD16" s="2"/>
      <c r="AE16" s="2"/>
      <c r="AF16" s="2"/>
      <c r="AG16" s="3">
        <v>64</v>
      </c>
      <c r="AH16" s="3"/>
      <c r="AI16" s="3"/>
      <c r="AJ16" s="3"/>
      <c r="AK16" s="3"/>
      <c r="AL16" s="3"/>
      <c r="AM16" s="6">
        <f t="shared" si="10"/>
        <v>114.79</v>
      </c>
      <c r="AN16" s="10">
        <f t="shared" si="11"/>
        <v>64</v>
      </c>
      <c r="AO16" s="3">
        <f t="shared" si="12"/>
        <v>0</v>
      </c>
      <c r="AP16" s="11">
        <f t="shared" si="13"/>
        <v>178.79000000000002</v>
      </c>
      <c r="AQ16" s="53">
        <f t="shared" si="14"/>
        <v>31.590133676380105</v>
      </c>
      <c r="AR16" s="12">
        <v>97.26</v>
      </c>
      <c r="AS16" s="2"/>
      <c r="AT16" s="2"/>
      <c r="AU16" s="3">
        <v>11</v>
      </c>
      <c r="AV16" s="3"/>
      <c r="AW16" s="3"/>
      <c r="AX16" s="3"/>
      <c r="AY16" s="3"/>
      <c r="AZ16" s="3"/>
      <c r="BA16" s="6">
        <f t="shared" si="15"/>
        <v>97.26</v>
      </c>
      <c r="BB16" s="10">
        <f t="shared" si="16"/>
        <v>11</v>
      </c>
      <c r="BC16" s="3">
        <f t="shared" si="17"/>
        <v>0</v>
      </c>
      <c r="BD16" s="11">
        <f t="shared" si="18"/>
        <v>108.26</v>
      </c>
      <c r="BE16" s="53">
        <f t="shared" si="19"/>
        <v>39.183447256604467</v>
      </c>
      <c r="BF16" s="12"/>
      <c r="BG16" s="2"/>
      <c r="BH16" s="2"/>
      <c r="BI16" s="3"/>
      <c r="BJ16" s="3"/>
      <c r="BK16" s="3"/>
      <c r="BL16" s="3"/>
      <c r="BM16" s="3"/>
      <c r="BN16" s="3"/>
      <c r="BO16" s="6">
        <f t="shared" si="20"/>
        <v>0</v>
      </c>
      <c r="BP16" s="10">
        <f t="shared" si="21"/>
        <v>0</v>
      </c>
      <c r="BQ16" s="3">
        <f t="shared" si="22"/>
        <v>0</v>
      </c>
      <c r="BR16" s="11">
        <f t="shared" si="23"/>
        <v>0</v>
      </c>
      <c r="BS16" s="53" t="e">
        <f t="shared" si="24"/>
        <v>#DIV/0!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 t="shared" si="25"/>
        <v>0</v>
      </c>
      <c r="CD16" s="10">
        <f t="shared" si="26"/>
        <v>0</v>
      </c>
      <c r="CE16" s="3">
        <f t="shared" si="27"/>
        <v>0</v>
      </c>
      <c r="CF16" s="11">
        <f t="shared" si="28"/>
        <v>0</v>
      </c>
      <c r="CG16" s="53" t="e">
        <f t="shared" si="29"/>
        <v>#DIV/0!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>
      <c r="A17" s="14">
        <v>13</v>
      </c>
      <c r="B17" s="14">
        <v>13</v>
      </c>
      <c r="C17" s="32" t="s">
        <v>63</v>
      </c>
      <c r="D17" s="9" t="s">
        <v>36</v>
      </c>
      <c r="E17" s="58" t="s">
        <v>34</v>
      </c>
      <c r="F17" s="54">
        <f t="shared" si="0"/>
        <v>104.03823357197679</v>
      </c>
      <c r="G17" s="60">
        <f t="shared" si="1"/>
        <v>1148.6799999999998</v>
      </c>
      <c r="H17" s="22">
        <f t="shared" si="2"/>
        <v>1122.6799999999998</v>
      </c>
      <c r="I17" s="7">
        <f t="shared" si="3"/>
        <v>0</v>
      </c>
      <c r="J17" s="26">
        <f t="shared" si="4"/>
        <v>26</v>
      </c>
      <c r="K17" s="12">
        <v>59.86</v>
      </c>
      <c r="L17" s="2"/>
      <c r="M17" s="2"/>
      <c r="N17" s="2"/>
      <c r="O17" s="2"/>
      <c r="P17" s="2"/>
      <c r="Q17" s="2"/>
      <c r="R17" s="3">
        <v>20</v>
      </c>
      <c r="S17" s="3"/>
      <c r="T17" s="3"/>
      <c r="U17" s="3"/>
      <c r="V17" s="3"/>
      <c r="W17" s="13"/>
      <c r="X17" s="6">
        <f t="shared" si="5"/>
        <v>59.86</v>
      </c>
      <c r="Y17" s="10">
        <f t="shared" si="6"/>
        <v>20</v>
      </c>
      <c r="Z17" s="3">
        <f t="shared" si="7"/>
        <v>0</v>
      </c>
      <c r="AA17" s="36">
        <f t="shared" si="8"/>
        <v>79.86</v>
      </c>
      <c r="AB17" s="53">
        <f t="shared" si="9"/>
        <v>37.628349611820688</v>
      </c>
      <c r="AC17" s="12">
        <v>999</v>
      </c>
      <c r="AD17" s="2"/>
      <c r="AE17" s="2"/>
      <c r="AF17" s="2"/>
      <c r="AG17" s="3"/>
      <c r="AH17" s="3"/>
      <c r="AI17" s="3"/>
      <c r="AJ17" s="3"/>
      <c r="AK17" s="3"/>
      <c r="AL17" s="3"/>
      <c r="AM17" s="6">
        <f t="shared" si="10"/>
        <v>999</v>
      </c>
      <c r="AN17" s="10">
        <f t="shared" si="11"/>
        <v>0</v>
      </c>
      <c r="AO17" s="3">
        <f t="shared" si="12"/>
        <v>0</v>
      </c>
      <c r="AP17" s="11">
        <f t="shared" si="13"/>
        <v>999</v>
      </c>
      <c r="AQ17" s="53">
        <f t="shared" si="14"/>
        <v>5.6536536536536532</v>
      </c>
      <c r="AR17" s="12">
        <v>63.82</v>
      </c>
      <c r="AS17" s="2"/>
      <c r="AT17" s="2"/>
      <c r="AU17" s="3">
        <v>6</v>
      </c>
      <c r="AV17" s="3"/>
      <c r="AW17" s="3"/>
      <c r="AX17" s="3"/>
      <c r="AY17" s="3"/>
      <c r="AZ17" s="3"/>
      <c r="BA17" s="6">
        <f t="shared" si="15"/>
        <v>63.82</v>
      </c>
      <c r="BB17" s="10">
        <f t="shared" si="16"/>
        <v>6</v>
      </c>
      <c r="BC17" s="3">
        <f t="shared" si="17"/>
        <v>0</v>
      </c>
      <c r="BD17" s="11">
        <f t="shared" si="18"/>
        <v>69.819999999999993</v>
      </c>
      <c r="BE17" s="53">
        <f t="shared" si="19"/>
        <v>60.756230306502445</v>
      </c>
      <c r="BF17" s="12"/>
      <c r="BG17" s="2"/>
      <c r="BH17" s="2"/>
      <c r="BI17" s="3"/>
      <c r="BJ17" s="3"/>
      <c r="BK17" s="3"/>
      <c r="BL17" s="3"/>
      <c r="BM17" s="3"/>
      <c r="BN17" s="3"/>
      <c r="BO17" s="6">
        <f t="shared" si="20"/>
        <v>0</v>
      </c>
      <c r="BP17" s="10">
        <f t="shared" si="21"/>
        <v>0</v>
      </c>
      <c r="BQ17" s="3">
        <f t="shared" si="22"/>
        <v>0</v>
      </c>
      <c r="BR17" s="11">
        <f t="shared" si="23"/>
        <v>0</v>
      </c>
      <c r="BS17" s="53" t="e">
        <f t="shared" si="24"/>
        <v>#DIV/0!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 t="shared" si="25"/>
        <v>0</v>
      </c>
      <c r="CD17" s="10">
        <f t="shared" si="26"/>
        <v>0</v>
      </c>
      <c r="CE17" s="3">
        <f t="shared" si="27"/>
        <v>0</v>
      </c>
      <c r="CF17" s="11">
        <f t="shared" si="28"/>
        <v>0</v>
      </c>
      <c r="CG17" s="53" t="e">
        <f t="shared" si="29"/>
        <v>#DIV/0!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9" spans="1:118">
      <c r="A19" s="5">
        <v>13</v>
      </c>
      <c r="C19" s="57" t="s">
        <v>52</v>
      </c>
    </row>
  </sheetData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N9"/>
  <sheetViews>
    <sheetView workbookViewId="0">
      <selection activeCell="E6" sqref="E6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.5703125" style="1" customWidth="1"/>
    <col min="11" max="11" width="5" style="1" customWidth="1"/>
    <col min="12" max="12" width="6.5703125" style="1" customWidth="1"/>
    <col min="13" max="18" width="5.5703125" style="1" customWidth="1"/>
    <col min="19" max="19" width="3.85546875" style="1" customWidth="1"/>
    <col min="20" max="20" width="2.28515625" style="1" customWidth="1"/>
    <col min="21" max="21" width="2.7109375" style="1" customWidth="1"/>
    <col min="22" max="23" width="2.28515625" style="1" customWidth="1"/>
    <col min="24" max="24" width="3.5703125" style="1" customWidth="1"/>
    <col min="25" max="25" width="6.7109375" style="1" customWidth="1"/>
    <col min="26" max="26" width="4.5703125" style="1" customWidth="1"/>
    <col min="27" max="27" width="4.28515625" style="1" customWidth="1"/>
    <col min="28" max="28" width="7" style="4" customWidth="1"/>
    <col min="29" max="29" width="10" style="1" customWidth="1"/>
    <col min="30" max="30" width="7.85546875" style="1" bestFit="1" customWidth="1"/>
    <col min="31" max="33" width="5.5703125" style="1" customWidth="1"/>
    <col min="34" max="34" width="3.85546875" style="1" customWidth="1"/>
    <col min="35" max="38" width="2.28515625" style="1" customWidth="1"/>
    <col min="39" max="39" width="3.5703125" style="1" customWidth="1"/>
    <col min="40" max="40" width="8.5703125" style="1" bestFit="1" customWidth="1"/>
    <col min="41" max="41" width="4.5703125" style="1" customWidth="1"/>
    <col min="42" max="42" width="4.28515625" style="1" customWidth="1"/>
    <col min="43" max="43" width="6.5703125" style="1" customWidth="1"/>
    <col min="44" max="44" width="9.5703125" style="1" customWidth="1"/>
    <col min="45" max="47" width="5.5703125" style="1" customWidth="1"/>
    <col min="48" max="48" width="3.85546875" style="1" customWidth="1"/>
    <col min="49" max="49" width="2.28515625" style="1" customWidth="1"/>
    <col min="50" max="50" width="2.7109375" style="1" customWidth="1"/>
    <col min="51" max="52" width="2.28515625" style="1" customWidth="1"/>
    <col min="53" max="53" width="3.5703125" style="1" customWidth="1"/>
    <col min="54" max="54" width="6.5703125" style="1" customWidth="1"/>
    <col min="55" max="55" width="4.5703125" style="1" customWidth="1"/>
    <col min="56" max="56" width="4.28515625" style="1" customWidth="1"/>
    <col min="57" max="58" width="6.5703125" style="1" customWidth="1"/>
    <col min="59" max="59" width="6.85546875" style="1" customWidth="1"/>
    <col min="60" max="61" width="5.5703125" style="1" customWidth="1"/>
    <col min="62" max="62" width="3.85546875" style="1" customWidth="1"/>
    <col min="63" max="66" width="2.28515625" style="1" customWidth="1"/>
    <col min="67" max="67" width="3.5703125" style="1" customWidth="1"/>
    <col min="68" max="68" width="6.5703125" style="1" customWidth="1"/>
    <col min="69" max="69" width="4.5703125" style="1" customWidth="1"/>
    <col min="70" max="70" width="4.28515625" style="1" customWidth="1"/>
    <col min="71" max="72" width="6.5703125" style="1" customWidth="1"/>
    <col min="73" max="73" width="7.85546875" style="1" bestFit="1" customWidth="1"/>
    <col min="74" max="75" width="5.5703125" style="1" customWidth="1"/>
    <col min="76" max="76" width="3.85546875" style="1" customWidth="1"/>
    <col min="77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7" t="s">
        <v>42</v>
      </c>
      <c r="B1" s="27" t="s">
        <v>40</v>
      </c>
      <c r="C1" s="27" t="s">
        <v>0</v>
      </c>
      <c r="D1" s="27"/>
      <c r="E1" s="27"/>
      <c r="F1" s="55"/>
      <c r="G1" s="28" t="s">
        <v>1</v>
      </c>
      <c r="H1" s="29"/>
      <c r="I1" s="29"/>
      <c r="J1" s="29"/>
      <c r="K1" s="30"/>
      <c r="L1" s="27" t="s">
        <v>2</v>
      </c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 t="s">
        <v>3</v>
      </c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 t="s">
        <v>4</v>
      </c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 t="s">
        <v>5</v>
      </c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 t="s">
        <v>6</v>
      </c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 t="s">
        <v>7</v>
      </c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 t="s">
        <v>8</v>
      </c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 t="s">
        <v>9</v>
      </c>
      <c r="DE1" s="27"/>
      <c r="DF1" s="27"/>
      <c r="DG1" s="27"/>
      <c r="DH1" s="27"/>
      <c r="DI1" s="27"/>
      <c r="DJ1" s="27"/>
      <c r="DK1" s="27"/>
      <c r="DL1" s="27"/>
      <c r="DM1" s="27"/>
      <c r="DN1" s="27"/>
    </row>
    <row r="2" spans="1:118" ht="52.5" thickBot="1">
      <c r="A2" s="15" t="s">
        <v>41</v>
      </c>
      <c r="B2" s="16" t="s">
        <v>41</v>
      </c>
      <c r="C2" s="16" t="s">
        <v>10</v>
      </c>
      <c r="D2" s="16" t="s">
        <v>11</v>
      </c>
      <c r="E2" s="16" t="s">
        <v>12</v>
      </c>
      <c r="F2" s="51" t="s">
        <v>44</v>
      </c>
      <c r="G2" s="20" t="s">
        <v>13</v>
      </c>
      <c r="H2" s="21" t="s">
        <v>14</v>
      </c>
      <c r="I2" s="18" t="s">
        <v>15</v>
      </c>
      <c r="J2" s="23" t="s">
        <v>16</v>
      </c>
      <c r="K2" s="24" t="s">
        <v>17</v>
      </c>
      <c r="L2" s="15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27</v>
      </c>
      <c r="V2" s="16" t="s">
        <v>45</v>
      </c>
      <c r="W2" s="16" t="s">
        <v>28</v>
      </c>
      <c r="X2" s="18" t="s">
        <v>29</v>
      </c>
      <c r="Y2" s="19" t="s">
        <v>30</v>
      </c>
      <c r="Z2" s="16" t="s">
        <v>31</v>
      </c>
      <c r="AA2" s="16" t="s">
        <v>32</v>
      </c>
      <c r="AB2" s="17" t="s">
        <v>33</v>
      </c>
      <c r="AC2" s="51" t="s">
        <v>43</v>
      </c>
      <c r="AD2" s="15" t="s">
        <v>18</v>
      </c>
      <c r="AE2" s="16" t="s">
        <v>19</v>
      </c>
      <c r="AF2" s="16" t="s">
        <v>20</v>
      </c>
      <c r="AG2" s="16" t="s">
        <v>21</v>
      </c>
      <c r="AH2" s="16" t="s">
        <v>25</v>
      </c>
      <c r="AI2" s="16" t="s">
        <v>26</v>
      </c>
      <c r="AJ2" s="16" t="s">
        <v>27</v>
      </c>
      <c r="AK2" s="16" t="s">
        <v>45</v>
      </c>
      <c r="AL2" s="16" t="s">
        <v>28</v>
      </c>
      <c r="AM2" s="16" t="s">
        <v>29</v>
      </c>
      <c r="AN2" s="19" t="s">
        <v>30</v>
      </c>
      <c r="AO2" s="16" t="s">
        <v>31</v>
      </c>
      <c r="AP2" s="16" t="s">
        <v>32</v>
      </c>
      <c r="AQ2" s="17" t="s">
        <v>33</v>
      </c>
      <c r="AR2" s="51" t="s">
        <v>43</v>
      </c>
      <c r="AS2" s="15" t="s">
        <v>18</v>
      </c>
      <c r="AT2" s="16" t="s">
        <v>19</v>
      </c>
      <c r="AU2" s="16" t="s">
        <v>20</v>
      </c>
      <c r="AV2" s="16" t="s">
        <v>25</v>
      </c>
      <c r="AW2" s="16" t="s">
        <v>26</v>
      </c>
      <c r="AX2" s="16" t="s">
        <v>27</v>
      </c>
      <c r="AY2" s="16" t="s">
        <v>45</v>
      </c>
      <c r="AZ2" s="16" t="s">
        <v>28</v>
      </c>
      <c r="BA2" s="16" t="s">
        <v>29</v>
      </c>
      <c r="BB2" s="19" t="s">
        <v>30</v>
      </c>
      <c r="BC2" s="16" t="s">
        <v>31</v>
      </c>
      <c r="BD2" s="16" t="s">
        <v>32</v>
      </c>
      <c r="BE2" s="17" t="s">
        <v>33</v>
      </c>
      <c r="BF2" s="51" t="s">
        <v>43</v>
      </c>
      <c r="BG2" s="15" t="s">
        <v>18</v>
      </c>
      <c r="BH2" s="16" t="s">
        <v>19</v>
      </c>
      <c r="BI2" s="16" t="s">
        <v>20</v>
      </c>
      <c r="BJ2" s="16" t="s">
        <v>25</v>
      </c>
      <c r="BK2" s="16" t="s">
        <v>26</v>
      </c>
      <c r="BL2" s="16" t="s">
        <v>27</v>
      </c>
      <c r="BM2" s="16" t="s">
        <v>45</v>
      </c>
      <c r="BN2" s="16" t="s">
        <v>28</v>
      </c>
      <c r="BO2" s="16" t="s">
        <v>29</v>
      </c>
      <c r="BP2" s="19" t="s">
        <v>30</v>
      </c>
      <c r="BQ2" s="16" t="s">
        <v>31</v>
      </c>
      <c r="BR2" s="16" t="s">
        <v>32</v>
      </c>
      <c r="BS2" s="17" t="s">
        <v>33</v>
      </c>
      <c r="BT2" s="51" t="s">
        <v>43</v>
      </c>
      <c r="BU2" s="15" t="s">
        <v>18</v>
      </c>
      <c r="BV2" s="16" t="s">
        <v>19</v>
      </c>
      <c r="BW2" s="16" t="s">
        <v>20</v>
      </c>
      <c r="BX2" s="16" t="s">
        <v>25</v>
      </c>
      <c r="BY2" s="16" t="s">
        <v>26</v>
      </c>
      <c r="BZ2" s="16" t="s">
        <v>27</v>
      </c>
      <c r="CA2" s="16" t="s">
        <v>45</v>
      </c>
      <c r="CB2" s="16" t="s">
        <v>28</v>
      </c>
      <c r="CC2" s="16" t="s">
        <v>29</v>
      </c>
      <c r="CD2" s="19" t="s">
        <v>30</v>
      </c>
      <c r="CE2" s="16" t="s">
        <v>31</v>
      </c>
      <c r="CF2" s="16" t="s">
        <v>32</v>
      </c>
      <c r="CG2" s="17" t="s">
        <v>33</v>
      </c>
      <c r="CH2" s="15" t="s">
        <v>18</v>
      </c>
      <c r="CI2" s="16" t="s">
        <v>19</v>
      </c>
      <c r="CJ2" s="16" t="s">
        <v>25</v>
      </c>
      <c r="CK2" s="16" t="s">
        <v>26</v>
      </c>
      <c r="CL2" s="16" t="s">
        <v>27</v>
      </c>
      <c r="CM2" s="16" t="s">
        <v>28</v>
      </c>
      <c r="CN2" s="16" t="s">
        <v>29</v>
      </c>
      <c r="CO2" s="19" t="s">
        <v>30</v>
      </c>
      <c r="CP2" s="16" t="s">
        <v>31</v>
      </c>
      <c r="CQ2" s="16" t="s">
        <v>32</v>
      </c>
      <c r="CR2" s="17" t="s">
        <v>33</v>
      </c>
      <c r="CS2" s="15" t="s">
        <v>18</v>
      </c>
      <c r="CT2" s="16" t="s">
        <v>19</v>
      </c>
      <c r="CU2" s="16" t="s">
        <v>25</v>
      </c>
      <c r="CV2" s="16" t="s">
        <v>26</v>
      </c>
      <c r="CW2" s="16" t="s">
        <v>27</v>
      </c>
      <c r="CX2" s="16" t="s">
        <v>28</v>
      </c>
      <c r="CY2" s="16" t="s">
        <v>29</v>
      </c>
      <c r="CZ2" s="19" t="s">
        <v>30</v>
      </c>
      <c r="DA2" s="16" t="s">
        <v>31</v>
      </c>
      <c r="DB2" s="16" t="s">
        <v>32</v>
      </c>
      <c r="DC2" s="17" t="s">
        <v>33</v>
      </c>
      <c r="DD2" s="15" t="s">
        <v>18</v>
      </c>
      <c r="DE2" s="16" t="s">
        <v>19</v>
      </c>
      <c r="DF2" s="16" t="s">
        <v>25</v>
      </c>
      <c r="DG2" s="16" t="s">
        <v>26</v>
      </c>
      <c r="DH2" s="16" t="s">
        <v>27</v>
      </c>
      <c r="DI2" s="16" t="s">
        <v>28</v>
      </c>
      <c r="DJ2" s="16" t="s">
        <v>29</v>
      </c>
      <c r="DK2" s="19" t="s">
        <v>30</v>
      </c>
      <c r="DL2" s="16" t="s">
        <v>31</v>
      </c>
      <c r="DM2" s="16" t="s">
        <v>32</v>
      </c>
      <c r="DN2" s="17" t="s">
        <v>33</v>
      </c>
    </row>
    <row r="3" spans="1:118" ht="15.75" thickTop="1">
      <c r="C3" s="48" t="s">
        <v>39</v>
      </c>
      <c r="F3" s="54"/>
      <c r="G3" s="33"/>
      <c r="AA3" s="3"/>
      <c r="AC3" s="53"/>
      <c r="AP3" s="3">
        <f>(AI3*5)+(AJ3*10)+(AK3*15)+(AL3*10)+(AM3*20)</f>
        <v>0</v>
      </c>
      <c r="AR3" s="53"/>
      <c r="BD3" s="3">
        <f>(AW3*5)+(AX3*10)+(AY3*15)+(AZ3*10)+(BA3*20)</f>
        <v>0</v>
      </c>
      <c r="BF3" s="53"/>
      <c r="BR3" s="3">
        <f>(BK3*5)+(BL3*10)+(BM3*15)+(BN3*10)+(BO3*20)</f>
        <v>0</v>
      </c>
      <c r="BT3" s="53"/>
      <c r="CF3" s="3">
        <f>(BY3*5)+(BZ3*10)+(CA3*15)+(CB3*10)+(CC3*20)</f>
        <v>0</v>
      </c>
    </row>
    <row r="4" spans="1:118" ht="15">
      <c r="A4" s="14">
        <v>1</v>
      </c>
      <c r="B4" s="14">
        <v>1</v>
      </c>
      <c r="C4" s="32" t="s">
        <v>37</v>
      </c>
      <c r="D4" s="31" t="s">
        <v>36</v>
      </c>
      <c r="E4" s="39" t="s">
        <v>49</v>
      </c>
      <c r="F4" s="54">
        <f xml:space="preserve"> AC4+AR4+BF4+BT4</f>
        <v>355.62337860521899</v>
      </c>
      <c r="G4" s="50">
        <f>H4+I4+J4+10</f>
        <v>274.58000000000004</v>
      </c>
      <c r="H4" s="22">
        <f>Y4+AN4+BB4+BP4+CD4+CO4+CZ4+DK4</f>
        <v>165.08</v>
      </c>
      <c r="I4" s="7">
        <f>AA4+AP4+BD4+BR4+CF4+CQ4+DB4+DM4</f>
        <v>85</v>
      </c>
      <c r="J4" s="25">
        <f>K4/2</f>
        <v>14.5</v>
      </c>
      <c r="K4" s="35">
        <f>S4+AH4+AV4+BJ4+BX4+CJ4+CU4+DF4</f>
        <v>29</v>
      </c>
      <c r="L4" s="12">
        <v>66.58</v>
      </c>
      <c r="M4" s="2"/>
      <c r="N4" s="2"/>
      <c r="O4" s="2"/>
      <c r="P4" s="2"/>
      <c r="Q4" s="2"/>
      <c r="R4" s="2"/>
      <c r="S4" s="3">
        <v>0</v>
      </c>
      <c r="T4" s="3"/>
      <c r="U4" s="3">
        <v>7</v>
      </c>
      <c r="V4" s="3"/>
      <c r="W4" s="3"/>
      <c r="X4" s="13"/>
      <c r="Y4" s="6">
        <f>L4+M4+N4+O4+P4+Q4+R4</f>
        <v>66.58</v>
      </c>
      <c r="Z4" s="10">
        <f>S4/2</f>
        <v>0</v>
      </c>
      <c r="AA4" s="3">
        <f>(T4*5)+(U4*10)+(V4*15)+(W4*10)+(X4*20)</f>
        <v>70</v>
      </c>
      <c r="AB4" s="11">
        <f>Y4+Z4+AA4</f>
        <v>136.57999999999998</v>
      </c>
      <c r="AC4" s="53">
        <f>(MIN(AB$3:AB$5)/AB4)*100</f>
        <v>100</v>
      </c>
      <c r="AD4" s="12">
        <v>27.53</v>
      </c>
      <c r="AE4" s="2"/>
      <c r="AF4" s="2"/>
      <c r="AG4" s="2"/>
      <c r="AH4" s="3">
        <v>26</v>
      </c>
      <c r="AI4" s="3">
        <v>1</v>
      </c>
      <c r="AJ4" s="3"/>
      <c r="AK4" s="3"/>
      <c r="AL4" s="3">
        <v>1</v>
      </c>
      <c r="AM4" s="3"/>
      <c r="AN4" s="6">
        <f>AD4+AE4+AF4+AG4</f>
        <v>27.53</v>
      </c>
      <c r="AO4" s="10">
        <f>AH4/2</f>
        <v>13</v>
      </c>
      <c r="AP4" s="3">
        <f>(AI4*5)+(AJ4*10)+(AK4*15)+(AL4*10)+(AM4*20)</f>
        <v>15</v>
      </c>
      <c r="AQ4" s="11">
        <f>AN4+AO4+AP4+10</f>
        <v>65.53</v>
      </c>
      <c r="AR4" s="53">
        <f>(MIN(AQ$3:AQ$5)/AQ4)*100</f>
        <v>55.623378605218988</v>
      </c>
      <c r="AS4" s="12">
        <v>19.54</v>
      </c>
      <c r="AT4" s="2"/>
      <c r="AU4" s="2"/>
      <c r="AV4" s="3">
        <v>0</v>
      </c>
      <c r="AW4" s="3"/>
      <c r="AX4" s="3"/>
      <c r="AY4" s="3"/>
      <c r="AZ4" s="3"/>
      <c r="BA4" s="3"/>
      <c r="BB4" s="6">
        <f>AS4+AT4+AU4</f>
        <v>19.54</v>
      </c>
      <c r="BC4" s="10">
        <f>AV4/2</f>
        <v>0</v>
      </c>
      <c r="BD4" s="3">
        <f>(AW4*5)+(AX4*10)+(AY4*15)+(AZ4*10)+(BA4*20)</f>
        <v>0</v>
      </c>
      <c r="BE4" s="11">
        <f>BB4+BC4+BD4</f>
        <v>19.54</v>
      </c>
      <c r="BF4" s="53">
        <f>(MIN(BE$3:BE$5)/BE4)*100</f>
        <v>100</v>
      </c>
      <c r="BG4" s="12">
        <v>51.43</v>
      </c>
      <c r="BH4" s="2"/>
      <c r="BI4" s="2"/>
      <c r="BJ4" s="3">
        <v>3</v>
      </c>
      <c r="BK4" s="3"/>
      <c r="BL4" s="3"/>
      <c r="BM4" s="3"/>
      <c r="BN4" s="3"/>
      <c r="BO4" s="3"/>
      <c r="BP4" s="6">
        <f>BG4+BH4+BI4</f>
        <v>51.43</v>
      </c>
      <c r="BQ4" s="10">
        <f>BJ4/2</f>
        <v>1.5</v>
      </c>
      <c r="BR4" s="3">
        <f>(BK4*5)+(BL4*10)+(BM4*15)+(BN4*10)+(BO4*20)</f>
        <v>0</v>
      </c>
      <c r="BS4" s="36">
        <f>BP4+BQ4+BR4</f>
        <v>52.93</v>
      </c>
      <c r="BT4" s="53">
        <f>(MIN(BS$3:BS$5)/BS4)*100</f>
        <v>100</v>
      </c>
      <c r="BU4" s="12"/>
      <c r="BV4" s="2"/>
      <c r="BW4" s="2"/>
      <c r="BX4" s="3"/>
      <c r="BY4" s="3"/>
      <c r="BZ4" s="3"/>
      <c r="CA4" s="3"/>
      <c r="CB4" s="3"/>
      <c r="CC4" s="3"/>
      <c r="CD4" s="6">
        <f>BU4+BV4+BW4</f>
        <v>0</v>
      </c>
      <c r="CE4" s="10">
        <f>BX4/2</f>
        <v>0</v>
      </c>
      <c r="CF4" s="3">
        <f>(BY4*5)+(BZ4*10)+(CA4*15)+(CB4*10)+(CC4*20)</f>
        <v>0</v>
      </c>
      <c r="CG4" s="11">
        <f>CD4+CE4+CF4</f>
        <v>0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(CK4*3)+(CL4*5)+(CM4*5)+(CN4*20)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14">
        <v>2</v>
      </c>
      <c r="B5" s="14">
        <v>2</v>
      </c>
      <c r="C5" s="32" t="s">
        <v>46</v>
      </c>
      <c r="D5" s="31" t="s">
        <v>48</v>
      </c>
      <c r="E5" s="34" t="s">
        <v>34</v>
      </c>
      <c r="F5" s="54">
        <f xml:space="preserve"> AC5+AR5+BF5+BT5</f>
        <v>320.96756262702945</v>
      </c>
      <c r="G5" s="33">
        <f>H5+I5+J5+10</f>
        <v>289.40999999999997</v>
      </c>
      <c r="H5" s="22">
        <f>Y5+AN5+BB5+BP5+CD5+CO5+CZ5+DK5</f>
        <v>163.91</v>
      </c>
      <c r="I5" s="7">
        <f>AA5+AP5+BD5+BR5+CF5+CQ5+DB5+DM5</f>
        <v>110</v>
      </c>
      <c r="J5" s="25">
        <f>K5/2</f>
        <v>5.5</v>
      </c>
      <c r="K5" s="26">
        <f>S5+AH5+AV5+BJ5+BX5+CJ5+CU5+DF5</f>
        <v>11</v>
      </c>
      <c r="L5" s="37">
        <v>53.58</v>
      </c>
      <c r="M5" s="2"/>
      <c r="N5" s="2"/>
      <c r="O5" s="2"/>
      <c r="P5" s="2"/>
      <c r="Q5" s="2"/>
      <c r="R5" s="2"/>
      <c r="S5" s="3">
        <v>0</v>
      </c>
      <c r="T5" s="3"/>
      <c r="U5" s="3">
        <v>9</v>
      </c>
      <c r="V5" s="3"/>
      <c r="W5" s="3"/>
      <c r="X5" s="13"/>
      <c r="Y5" s="6">
        <f>L5+M5+N5+O5+P5+Q5+R5</f>
        <v>53.58</v>
      </c>
      <c r="Z5" s="10">
        <f>S5/2</f>
        <v>0</v>
      </c>
      <c r="AA5" s="3">
        <f>(T5*5)+(U5*10)+(V5*15)+(W5*10)+(X5*20)</f>
        <v>90</v>
      </c>
      <c r="AB5" s="11">
        <f>Y5+Z5+AA5</f>
        <v>143.57999999999998</v>
      </c>
      <c r="AC5" s="53">
        <f>(MIN(AB$3:AB$5)/AB5)*100</f>
        <v>95.124669173979655</v>
      </c>
      <c r="AD5" s="12">
        <v>20.95</v>
      </c>
      <c r="AE5" s="2"/>
      <c r="AF5" s="2"/>
      <c r="AG5" s="2"/>
      <c r="AH5" s="3">
        <v>11</v>
      </c>
      <c r="AI5" s="3"/>
      <c r="AJ5" s="3"/>
      <c r="AK5" s="3"/>
      <c r="AL5" s="3"/>
      <c r="AM5" s="3"/>
      <c r="AN5" s="6">
        <f>AD5+AE5+AF5+AG5</f>
        <v>20.95</v>
      </c>
      <c r="AO5" s="10">
        <f>AH5/2</f>
        <v>5.5</v>
      </c>
      <c r="AP5" s="3">
        <f>(AI5*5)+(AJ5*10)+(AK5*15)+(AL5*10)+(AM5*20)</f>
        <v>0</v>
      </c>
      <c r="AQ5" s="11">
        <f>AN5+AO5+AP5+10</f>
        <v>36.450000000000003</v>
      </c>
      <c r="AR5" s="53">
        <f>(MIN(AQ$3:AQ$5)/AQ5)*100</f>
        <v>100</v>
      </c>
      <c r="AS5" s="12">
        <v>25.61</v>
      </c>
      <c r="AT5" s="2"/>
      <c r="AU5" s="2"/>
      <c r="AV5" s="3">
        <v>0</v>
      </c>
      <c r="AW5" s="3"/>
      <c r="AX5" s="3">
        <v>2</v>
      </c>
      <c r="AY5" s="3"/>
      <c r="AZ5" s="3"/>
      <c r="BA5" s="3"/>
      <c r="BB5" s="6">
        <f>AS5+AT5+AU5</f>
        <v>25.61</v>
      </c>
      <c r="BC5" s="10">
        <f>AV5/2</f>
        <v>0</v>
      </c>
      <c r="BD5" s="3">
        <f>(AW5*5)+(AX5*10)+(AY5*15)+(AZ5*10)+(BA5*20)</f>
        <v>20</v>
      </c>
      <c r="BE5" s="11">
        <f>BB5+BC5+BD5</f>
        <v>45.61</v>
      </c>
      <c r="BF5" s="53">
        <f>(MIN(BE$3:BE$5)/BE5)*100</f>
        <v>42.841482131111597</v>
      </c>
      <c r="BG5" s="12">
        <v>63.77</v>
      </c>
      <c r="BH5" s="2"/>
      <c r="BI5" s="2"/>
      <c r="BJ5" s="3">
        <v>0</v>
      </c>
      <c r="BK5" s="3"/>
      <c r="BL5" s="3"/>
      <c r="BM5" s="3"/>
      <c r="BN5" s="3"/>
      <c r="BO5" s="3"/>
      <c r="BP5" s="6">
        <f>BG5+BH5+BI5</f>
        <v>63.77</v>
      </c>
      <c r="BQ5" s="10">
        <f>BJ5/2</f>
        <v>0</v>
      </c>
      <c r="BR5" s="3">
        <f>(BK5*5)+(BL5*10)+(BM5*15)+(BN5*10)+(BO5*20)</f>
        <v>0</v>
      </c>
      <c r="BS5" s="11">
        <f>BP5+BQ5+BR5</f>
        <v>63.77</v>
      </c>
      <c r="BT5" s="53">
        <f>(MIN(BS$3:BS$5)/BS5)*100</f>
        <v>83.001411321938207</v>
      </c>
      <c r="BU5" s="12"/>
      <c r="BV5" s="2"/>
      <c r="BW5" s="2"/>
      <c r="BX5" s="3"/>
      <c r="BY5" s="3"/>
      <c r="BZ5" s="3"/>
      <c r="CA5" s="3"/>
      <c r="CB5" s="3"/>
      <c r="CC5" s="3"/>
      <c r="CD5" s="6">
        <f>BU5+BV5+BW5</f>
        <v>0</v>
      </c>
      <c r="CE5" s="10">
        <f>BX5/2</f>
        <v>0</v>
      </c>
      <c r="CF5" s="3">
        <f>(BY5*5)+(BZ5*10)+(CA5*15)+(CB5*10)+(CC5*20)</f>
        <v>0</v>
      </c>
      <c r="CG5" s="11">
        <f>CD5+CE5+CF5</f>
        <v>0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(CK5*3)+(CL5*5)+(CM5*5)+(CN5*20)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14">
        <v>3</v>
      </c>
      <c r="B6" s="14">
        <v>3</v>
      </c>
      <c r="C6" s="32" t="s">
        <v>47</v>
      </c>
      <c r="D6" s="31" t="s">
        <v>36</v>
      </c>
      <c r="E6" s="34" t="s">
        <v>49</v>
      </c>
      <c r="F6" s="54">
        <f xml:space="preserve"> AC6+AR6+BF6+BT6</f>
        <v>233.5023966798048</v>
      </c>
      <c r="G6" s="33">
        <f>H6+I6+J6+10</f>
        <v>387.35</v>
      </c>
      <c r="H6" s="22">
        <f>Y6+AN6+BB6+BP6+CD6+CO6+CZ6+DK6</f>
        <v>235.85</v>
      </c>
      <c r="I6" s="7">
        <f>AA6+AP6+BD6+BR6+CF6+CQ6+DB6+DM6</f>
        <v>120</v>
      </c>
      <c r="J6" s="25">
        <f>K6/2</f>
        <v>21.5</v>
      </c>
      <c r="K6" s="26">
        <f>S6+AH6+AV6+BJ6+BX6+CJ6+CU6+DF6</f>
        <v>43</v>
      </c>
      <c r="L6" s="37">
        <v>84.72</v>
      </c>
      <c r="M6" s="2"/>
      <c r="N6" s="2"/>
      <c r="O6" s="2"/>
      <c r="P6" s="2"/>
      <c r="Q6" s="2"/>
      <c r="R6" s="2"/>
      <c r="S6" s="3">
        <v>0</v>
      </c>
      <c r="T6" s="3"/>
      <c r="U6" s="3">
        <v>11</v>
      </c>
      <c r="V6" s="3"/>
      <c r="W6" s="3"/>
      <c r="X6" s="13"/>
      <c r="Y6" s="6">
        <f>L6+M6+N6+O6+P6+Q6+R6</f>
        <v>84.72</v>
      </c>
      <c r="Z6" s="10">
        <f>S6/2</f>
        <v>0</v>
      </c>
      <c r="AA6" s="3">
        <f>(T6*5)+(U6*10)+(V6*15)+(W6*10)+(X6*20)</f>
        <v>110</v>
      </c>
      <c r="AB6" s="11">
        <f>Y6+Z6+AA6</f>
        <v>194.72</v>
      </c>
      <c r="AC6" s="53">
        <f>(MIN(AB$3:AB$5)/AB6)*100</f>
        <v>70.141741988496292</v>
      </c>
      <c r="AD6" s="12">
        <v>48.01</v>
      </c>
      <c r="AE6" s="2"/>
      <c r="AF6" s="2"/>
      <c r="AG6" s="2"/>
      <c r="AH6" s="3">
        <v>20</v>
      </c>
      <c r="AI6" s="3"/>
      <c r="AJ6" s="3"/>
      <c r="AK6" s="3"/>
      <c r="AL6" s="3"/>
      <c r="AM6" s="3"/>
      <c r="AN6" s="6">
        <f>AD6+AE6+AF6+AG6</f>
        <v>48.01</v>
      </c>
      <c r="AO6" s="10">
        <f>AH6/2</f>
        <v>10</v>
      </c>
      <c r="AP6" s="3">
        <f>(AI6*5)+(AJ6*10)+(AK6*15)+(AL6*10)+(AM6*20)</f>
        <v>0</v>
      </c>
      <c r="AQ6" s="11">
        <f>AN6+AO6+AP6+10</f>
        <v>68.009999999999991</v>
      </c>
      <c r="AR6" s="53">
        <f>(MIN(AQ$3:AQ$5)/AQ6)*100</f>
        <v>53.595059550066182</v>
      </c>
      <c r="AS6" s="12">
        <v>37.19</v>
      </c>
      <c r="AT6" s="2"/>
      <c r="AU6" s="2"/>
      <c r="AV6" s="3">
        <v>0</v>
      </c>
      <c r="AW6" s="3"/>
      <c r="AX6" s="3">
        <v>1</v>
      </c>
      <c r="AY6" s="3"/>
      <c r="AZ6" s="3"/>
      <c r="BA6" s="3"/>
      <c r="BB6" s="6">
        <f>AS6+AT6+AU6</f>
        <v>37.19</v>
      </c>
      <c r="BC6" s="10">
        <f>AV6/2</f>
        <v>0</v>
      </c>
      <c r="BD6" s="3">
        <f>(AW6*5)+(AX6*10)+(AY6*15)+(AZ6*10)+(BA6*20)</f>
        <v>10</v>
      </c>
      <c r="BE6" s="11">
        <f>BB6+BC6+BD6</f>
        <v>47.19</v>
      </c>
      <c r="BF6" s="53">
        <f>(MIN(BE$3:BE$5)/BE6)*100</f>
        <v>41.407077770714132</v>
      </c>
      <c r="BG6" s="12">
        <v>65.930000000000007</v>
      </c>
      <c r="BH6" s="2"/>
      <c r="BI6" s="2"/>
      <c r="BJ6" s="3">
        <v>23</v>
      </c>
      <c r="BK6" s="3"/>
      <c r="BL6" s="3"/>
      <c r="BM6" s="3"/>
      <c r="BN6" s="3"/>
      <c r="BO6" s="3"/>
      <c r="BP6" s="6">
        <f>BG6+BH6+BI6</f>
        <v>65.930000000000007</v>
      </c>
      <c r="BQ6" s="10">
        <f>BJ6/2</f>
        <v>11.5</v>
      </c>
      <c r="BR6" s="3">
        <f>(BK6*5)+(BL6*10)+(BM6*15)+(BN6*10)+(BO6*20)</f>
        <v>0</v>
      </c>
      <c r="BS6" s="11">
        <f>BP6+BQ6+BR6</f>
        <v>77.430000000000007</v>
      </c>
      <c r="BT6" s="53">
        <f>(MIN(BS$3:BS$5)/BS6)*100</f>
        <v>68.358517370528219</v>
      </c>
      <c r="BU6" s="12"/>
      <c r="BV6" s="2"/>
      <c r="BW6" s="2"/>
      <c r="BX6" s="3"/>
      <c r="BY6" s="3"/>
      <c r="BZ6" s="3"/>
      <c r="CA6" s="3"/>
      <c r="CB6" s="3"/>
      <c r="CC6" s="3"/>
      <c r="CD6" s="6">
        <f>BU6+BV6+BW6</f>
        <v>0</v>
      </c>
      <c r="CE6" s="10">
        <f>BX6/2</f>
        <v>0</v>
      </c>
      <c r="CF6" s="3">
        <f>(BY6*5)+(BZ6*10)+(CA6*15)+(CB6*10)+(CC6*20)</f>
        <v>0</v>
      </c>
      <c r="CG6" s="11">
        <f>CD6+CE6+CF6</f>
        <v>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14">
        <v>4</v>
      </c>
      <c r="B7" s="14">
        <v>4</v>
      </c>
      <c r="C7" s="32" t="s">
        <v>50</v>
      </c>
      <c r="D7" s="31" t="s">
        <v>36</v>
      </c>
      <c r="E7" s="34" t="s">
        <v>49</v>
      </c>
      <c r="F7" s="54">
        <f xml:space="preserve"> AC7+AR7+BF7+BT7</f>
        <v>189.49522676577388</v>
      </c>
      <c r="G7" s="33">
        <f>H7+I7+J7+10</f>
        <v>476.68</v>
      </c>
      <c r="H7" s="22">
        <f>Y7+AN7+BB7+BP7+CD7+CO7+CZ7+DK7</f>
        <v>222.68</v>
      </c>
      <c r="I7" s="7">
        <f>AA7+AP7+BD7+BR7+CF7+CQ7+DB7+DM7</f>
        <v>210</v>
      </c>
      <c r="J7" s="25">
        <f>K7/2</f>
        <v>34</v>
      </c>
      <c r="K7" s="26">
        <f>S7+AH7+AV7+BJ7+BX7+CJ7+CU7+DF7</f>
        <v>68</v>
      </c>
      <c r="L7" s="37">
        <v>80.319999999999993</v>
      </c>
      <c r="M7" s="2"/>
      <c r="N7" s="2"/>
      <c r="O7" s="2"/>
      <c r="P7" s="2"/>
      <c r="Q7" s="2"/>
      <c r="R7" s="2"/>
      <c r="S7" s="3">
        <v>0</v>
      </c>
      <c r="T7" s="3"/>
      <c r="U7" s="3">
        <v>20</v>
      </c>
      <c r="V7" s="3"/>
      <c r="W7" s="3"/>
      <c r="X7" s="13"/>
      <c r="Y7" s="6">
        <f>L7+M7+N7+O7+P7+Q7+R7</f>
        <v>80.319999999999993</v>
      </c>
      <c r="Z7" s="10">
        <f>S7/2</f>
        <v>0</v>
      </c>
      <c r="AA7" s="3">
        <f>(T7*5)+(U7*10)+(V7*15)+(W7*10)+(X7*20)</f>
        <v>200</v>
      </c>
      <c r="AB7" s="11">
        <f>Y7+Z7+AA7</f>
        <v>280.32</v>
      </c>
      <c r="AC7" s="53">
        <f>(MIN(AB$3:AB$5)/AB7)*100</f>
        <v>48.722888127853878</v>
      </c>
      <c r="AD7" s="12">
        <v>34.770000000000003</v>
      </c>
      <c r="AE7" s="2"/>
      <c r="AF7" s="2"/>
      <c r="AG7" s="2"/>
      <c r="AH7" s="3">
        <v>49</v>
      </c>
      <c r="AI7" s="3"/>
      <c r="AJ7" s="3"/>
      <c r="AK7" s="3"/>
      <c r="AL7" s="3"/>
      <c r="AM7" s="3"/>
      <c r="AN7" s="6">
        <f>AD7+AE7+AF7+AG7</f>
        <v>34.770000000000003</v>
      </c>
      <c r="AO7" s="10">
        <f>AH7/2</f>
        <v>24.5</v>
      </c>
      <c r="AP7" s="3">
        <f>(AI7*5)+(AJ7*10)+(AK7*15)+(AL7*10)+(AM7*20)</f>
        <v>0</v>
      </c>
      <c r="AQ7" s="11">
        <f>AN7+AO7+AP7+10</f>
        <v>69.27000000000001</v>
      </c>
      <c r="AR7" s="53">
        <v>32.07</v>
      </c>
      <c r="AS7" s="12">
        <v>32.07</v>
      </c>
      <c r="AT7" s="2"/>
      <c r="AU7" s="2"/>
      <c r="AV7" s="3">
        <v>0</v>
      </c>
      <c r="AW7" s="3"/>
      <c r="AX7" s="3">
        <v>1</v>
      </c>
      <c r="AY7" s="3"/>
      <c r="AZ7" s="3"/>
      <c r="BA7" s="3"/>
      <c r="BB7" s="6">
        <f>AS7+AT7+AU7</f>
        <v>32.07</v>
      </c>
      <c r="BC7" s="10">
        <f>AV7/2</f>
        <v>0</v>
      </c>
      <c r="BD7" s="3">
        <f>(AW7*5)+(AX7*10)+(AY7*15)+(AZ7*10)+(BA7*20)</f>
        <v>10</v>
      </c>
      <c r="BE7" s="11">
        <f>BB7+BC7+BD7</f>
        <v>42.07</v>
      </c>
      <c r="BF7" s="53">
        <f>(MIN(BE$3:BE$5)/BE7)*100</f>
        <v>46.44639885904445</v>
      </c>
      <c r="BG7" s="12">
        <v>75.52</v>
      </c>
      <c r="BH7" s="2"/>
      <c r="BI7" s="2"/>
      <c r="BJ7" s="3">
        <v>19</v>
      </c>
      <c r="BK7" s="3"/>
      <c r="BL7" s="3"/>
      <c r="BM7" s="3"/>
      <c r="BN7" s="3"/>
      <c r="BO7" s="3"/>
      <c r="BP7" s="6">
        <f>BG7+BH7+BI7</f>
        <v>75.52</v>
      </c>
      <c r="BQ7" s="10">
        <f>BJ7/2</f>
        <v>9.5</v>
      </c>
      <c r="BR7" s="3">
        <f>(BK7*5)+(BL7*10)+(BM7*15)+(BN7*10)+(BO7*20)</f>
        <v>0</v>
      </c>
      <c r="BS7" s="11">
        <f>BP7+BQ7+BR7</f>
        <v>85.02</v>
      </c>
      <c r="BT7" s="53">
        <f>(MIN(BS$3:BS$5)/BS7)*100</f>
        <v>62.255939778875558</v>
      </c>
      <c r="BU7" s="12"/>
      <c r="BV7" s="2"/>
      <c r="BW7" s="2"/>
      <c r="BX7" s="3"/>
      <c r="BY7" s="3"/>
      <c r="BZ7" s="3"/>
      <c r="CA7" s="3"/>
      <c r="CB7" s="3"/>
      <c r="CC7" s="3"/>
      <c r="CD7" s="6">
        <f>BU7+BV7+BW7</f>
        <v>0</v>
      </c>
      <c r="CE7" s="10">
        <f>BX7/2</f>
        <v>0</v>
      </c>
      <c r="CF7" s="3">
        <f>(BY7*5)+(BZ7*10)+(CA7*15)+(CB7*10)+(CC7*20)</f>
        <v>0</v>
      </c>
      <c r="CG7" s="11">
        <f>CD7+CE7+CF7</f>
        <v>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9" spans="1:118">
      <c r="R9" s="49"/>
    </row>
  </sheetData>
  <phoneticPr fontId="7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22 Carbine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SAH</cp:lastModifiedBy>
  <cp:lastPrinted>2011-08-06T22:50:12Z</cp:lastPrinted>
  <dcterms:created xsi:type="dcterms:W3CDTF">2010-05-02T17:04:59Z</dcterms:created>
  <dcterms:modified xsi:type="dcterms:W3CDTF">2013-01-28T01:05:08Z</dcterms:modified>
</cp:coreProperties>
</file>