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320" windowHeight="11640"/>
  </bookViews>
  <sheets>
    <sheet name="Sheet1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J15" i="1" l="1"/>
  <c r="X15" i="1"/>
  <c r="Y15" i="1"/>
  <c r="Z15" i="1"/>
  <c r="AM15" i="1"/>
  <c r="AN15" i="1"/>
  <c r="AO15" i="1"/>
  <c r="BA15" i="1"/>
  <c r="BB15" i="1"/>
  <c r="BC15" i="1"/>
  <c r="BO15" i="1"/>
  <c r="BP15" i="1"/>
  <c r="BQ15" i="1"/>
  <c r="CC15" i="1"/>
  <c r="CD15" i="1"/>
  <c r="CE15" i="1"/>
  <c r="CO15" i="1"/>
  <c r="CP15" i="1"/>
  <c r="CQ15" i="1"/>
  <c r="CZ15" i="1"/>
  <c r="DA15" i="1"/>
  <c r="DB15" i="1"/>
  <c r="DK15" i="1"/>
  <c r="DL15" i="1"/>
  <c r="DM15" i="1"/>
  <c r="J10" i="1"/>
  <c r="X10" i="1"/>
  <c r="Y10" i="1"/>
  <c r="Z10" i="1"/>
  <c r="AM10" i="1"/>
  <c r="AN10" i="1"/>
  <c r="AO10" i="1"/>
  <c r="BA10" i="1"/>
  <c r="BB10" i="1"/>
  <c r="BC10" i="1"/>
  <c r="BO10" i="1"/>
  <c r="BP10" i="1"/>
  <c r="BQ10" i="1"/>
  <c r="CC10" i="1"/>
  <c r="CD10" i="1"/>
  <c r="CE10" i="1"/>
  <c r="CO10" i="1"/>
  <c r="CP10" i="1"/>
  <c r="CQ10" i="1"/>
  <c r="CZ10" i="1"/>
  <c r="DA10" i="1"/>
  <c r="DB10" i="1"/>
  <c r="DK10" i="1"/>
  <c r="DL10" i="1"/>
  <c r="DM10" i="1"/>
  <c r="J12" i="1"/>
  <c r="X12" i="1"/>
  <c r="Y12" i="1"/>
  <c r="Z12" i="1"/>
  <c r="AM12" i="1"/>
  <c r="AN12" i="1"/>
  <c r="AO12" i="1"/>
  <c r="BA12" i="1"/>
  <c r="BB12" i="1"/>
  <c r="BC12" i="1"/>
  <c r="BO12" i="1"/>
  <c r="BP12" i="1"/>
  <c r="BQ12" i="1"/>
  <c r="CC12" i="1"/>
  <c r="CD12" i="1"/>
  <c r="CE12" i="1"/>
  <c r="CO12" i="1"/>
  <c r="CP12" i="1"/>
  <c r="CQ12" i="1"/>
  <c r="CZ12" i="1"/>
  <c r="DA12" i="1"/>
  <c r="DB12" i="1"/>
  <c r="DK12" i="1"/>
  <c r="DL12" i="1"/>
  <c r="DM12" i="1"/>
  <c r="J6" i="1"/>
  <c r="X6" i="1"/>
  <c r="Y6" i="1"/>
  <c r="Z6" i="1"/>
  <c r="AM6" i="1"/>
  <c r="AN6" i="1"/>
  <c r="AO6" i="1"/>
  <c r="BA6" i="1"/>
  <c r="BB6" i="1"/>
  <c r="BC6" i="1"/>
  <c r="BO6" i="1"/>
  <c r="BP6" i="1"/>
  <c r="BQ6" i="1"/>
  <c r="CC6" i="1"/>
  <c r="CD6" i="1"/>
  <c r="CE6" i="1"/>
  <c r="CO6" i="1"/>
  <c r="CP6" i="1"/>
  <c r="CQ6" i="1"/>
  <c r="CZ6" i="1"/>
  <c r="DA6" i="1"/>
  <c r="DB6" i="1"/>
  <c r="DK6" i="1"/>
  <c r="DL6" i="1"/>
  <c r="DM6" i="1"/>
  <c r="J13" i="1"/>
  <c r="X13" i="1"/>
  <c r="Y13" i="1"/>
  <c r="Z13" i="1"/>
  <c r="AM13" i="1"/>
  <c r="AN13" i="1"/>
  <c r="AO13" i="1"/>
  <c r="BA13" i="1"/>
  <c r="BB13" i="1"/>
  <c r="BC13" i="1"/>
  <c r="BO13" i="1"/>
  <c r="BP13" i="1"/>
  <c r="BQ13" i="1"/>
  <c r="CC13" i="1"/>
  <c r="CD13" i="1"/>
  <c r="CE13" i="1"/>
  <c r="CO13" i="1"/>
  <c r="CP13" i="1"/>
  <c r="CQ13" i="1"/>
  <c r="CZ13" i="1"/>
  <c r="DA13" i="1"/>
  <c r="DB13" i="1"/>
  <c r="DK13" i="1"/>
  <c r="DL13" i="1"/>
  <c r="DM13" i="1"/>
  <c r="J5" i="1"/>
  <c r="X5" i="1"/>
  <c r="Y5" i="1"/>
  <c r="Z5" i="1"/>
  <c r="AM5" i="1"/>
  <c r="AN5" i="1"/>
  <c r="AO5" i="1"/>
  <c r="BA5" i="1"/>
  <c r="BB5" i="1"/>
  <c r="BC5" i="1"/>
  <c r="BO5" i="1"/>
  <c r="BP5" i="1"/>
  <c r="BQ5" i="1"/>
  <c r="CC5" i="1"/>
  <c r="CD5" i="1"/>
  <c r="CE5" i="1"/>
  <c r="CO5" i="1"/>
  <c r="CP5" i="1"/>
  <c r="CQ5" i="1"/>
  <c r="CZ5" i="1"/>
  <c r="DA5" i="1"/>
  <c r="DB5" i="1"/>
  <c r="DK5" i="1"/>
  <c r="DL5" i="1"/>
  <c r="DM5" i="1"/>
  <c r="J8" i="1"/>
  <c r="X8" i="1"/>
  <c r="Y8" i="1"/>
  <c r="Z8" i="1"/>
  <c r="AM8" i="1"/>
  <c r="AN8" i="1"/>
  <c r="AO8" i="1"/>
  <c r="BA8" i="1"/>
  <c r="BB8" i="1"/>
  <c r="BC8" i="1"/>
  <c r="BO8" i="1"/>
  <c r="BP8" i="1"/>
  <c r="BQ8" i="1"/>
  <c r="CC8" i="1"/>
  <c r="CD8" i="1"/>
  <c r="CE8" i="1"/>
  <c r="CO8" i="1"/>
  <c r="CP8" i="1"/>
  <c r="CQ8" i="1"/>
  <c r="CZ8" i="1"/>
  <c r="DA8" i="1"/>
  <c r="DB8" i="1"/>
  <c r="DK8" i="1"/>
  <c r="DL8" i="1"/>
  <c r="DM8" i="1"/>
  <c r="J9" i="1"/>
  <c r="X9" i="1"/>
  <c r="Y9" i="1"/>
  <c r="Z9" i="1"/>
  <c r="AM9" i="1"/>
  <c r="AN9" i="1"/>
  <c r="AO9" i="1"/>
  <c r="BA9" i="1"/>
  <c r="BB9" i="1"/>
  <c r="BC9" i="1"/>
  <c r="BO9" i="1"/>
  <c r="BP9" i="1"/>
  <c r="BQ9" i="1"/>
  <c r="CC9" i="1"/>
  <c r="CD9" i="1"/>
  <c r="CE9" i="1"/>
  <c r="CO9" i="1"/>
  <c r="CP9" i="1"/>
  <c r="CQ9" i="1"/>
  <c r="CZ9" i="1"/>
  <c r="DA9" i="1"/>
  <c r="DB9" i="1"/>
  <c r="DK9" i="1"/>
  <c r="DL9" i="1"/>
  <c r="DM9" i="1"/>
  <c r="J11" i="1"/>
  <c r="X11" i="1"/>
  <c r="Y11" i="1"/>
  <c r="Z11" i="1"/>
  <c r="AM11" i="1"/>
  <c r="AN11" i="1"/>
  <c r="AO11" i="1"/>
  <c r="BA11" i="1"/>
  <c r="BB11" i="1"/>
  <c r="BC11" i="1"/>
  <c r="BO11" i="1"/>
  <c r="BP11" i="1"/>
  <c r="BQ11" i="1"/>
  <c r="CC11" i="1"/>
  <c r="CD11" i="1"/>
  <c r="CE11" i="1"/>
  <c r="CO11" i="1"/>
  <c r="CP11" i="1"/>
  <c r="CQ11" i="1"/>
  <c r="CZ11" i="1"/>
  <c r="DA11" i="1"/>
  <c r="DB11" i="1"/>
  <c r="DK11" i="1"/>
  <c r="DL11" i="1"/>
  <c r="DM11" i="1"/>
  <c r="BA14" i="1"/>
  <c r="BB14" i="1"/>
  <c r="BC14" i="1"/>
  <c r="BO14" i="1"/>
  <c r="BP14" i="1"/>
  <c r="BQ14" i="1"/>
  <c r="CC14" i="1"/>
  <c r="CD14" i="1"/>
  <c r="CE14" i="1"/>
  <c r="AM14" i="1"/>
  <c r="X14" i="1"/>
  <c r="AN14" i="1"/>
  <c r="CQ14" i="1"/>
  <c r="AO14" i="1"/>
  <c r="Z14" i="1"/>
  <c r="Y14" i="1"/>
  <c r="DK14" i="1"/>
  <c r="DL14" i="1"/>
  <c r="DM14" i="1"/>
  <c r="CZ14" i="1"/>
  <c r="DA14" i="1"/>
  <c r="DB14" i="1"/>
  <c r="CO14" i="1"/>
  <c r="CP14" i="1"/>
  <c r="J14" i="1"/>
  <c r="CR11" i="1" l="1"/>
  <c r="CF9" i="1"/>
  <c r="CR10" i="1"/>
  <c r="BR10" i="1"/>
  <c r="DC15" i="1"/>
  <c r="CF15" i="1"/>
  <c r="DN15" i="1"/>
  <c r="CR15" i="1"/>
  <c r="BR15" i="1"/>
  <c r="CF14" i="1"/>
  <c r="DC11" i="1"/>
  <c r="CR9" i="1"/>
  <c r="CF11" i="1"/>
  <c r="DN9" i="1"/>
  <c r="BR9" i="1"/>
  <c r="CF10" i="1"/>
  <c r="DN14" i="1"/>
  <c r="DN11" i="1"/>
  <c r="BR11" i="1"/>
  <c r="DC9" i="1"/>
  <c r="BD9" i="1"/>
  <c r="CR14" i="1"/>
  <c r="DC14" i="1"/>
  <c r="DC8" i="1"/>
  <c r="CF8" i="1"/>
  <c r="DC5" i="1"/>
  <c r="CF5" i="1"/>
  <c r="DN13" i="1"/>
  <c r="CR13" i="1"/>
  <c r="BR13" i="1"/>
  <c r="DC6" i="1"/>
  <c r="CF6" i="1"/>
  <c r="DN12" i="1"/>
  <c r="CR12" i="1"/>
  <c r="BR12" i="1"/>
  <c r="DC10" i="1"/>
  <c r="DN8" i="1"/>
  <c r="CR8" i="1"/>
  <c r="BR8" i="1"/>
  <c r="DN5" i="1"/>
  <c r="CR5" i="1"/>
  <c r="BR5" i="1"/>
  <c r="DC13" i="1"/>
  <c r="CF13" i="1"/>
  <c r="DN6" i="1"/>
  <c r="CR6" i="1"/>
  <c r="BR6" i="1"/>
  <c r="DC12" i="1"/>
  <c r="CF12" i="1"/>
  <c r="DN10" i="1"/>
  <c r="I14" i="1"/>
  <c r="AP9" i="1"/>
  <c r="AP8" i="1"/>
  <c r="AP10" i="1"/>
  <c r="AP15" i="1"/>
  <c r="BR14" i="1"/>
  <c r="BD14" i="1"/>
  <c r="AP11" i="1"/>
  <c r="I9" i="1"/>
  <c r="I8" i="1"/>
  <c r="I10" i="1"/>
  <c r="I11" i="1"/>
  <c r="BD11" i="1"/>
  <c r="H11" i="1"/>
  <c r="AA11" i="1"/>
  <c r="H9" i="1"/>
  <c r="AA9" i="1"/>
  <c r="BD8" i="1"/>
  <c r="H8" i="1"/>
  <c r="AA8" i="1"/>
  <c r="BD5" i="1"/>
  <c r="AP5" i="1"/>
  <c r="I5" i="1"/>
  <c r="H5" i="1"/>
  <c r="AA5" i="1"/>
  <c r="BD13" i="1"/>
  <c r="AP13" i="1"/>
  <c r="I13" i="1"/>
  <c r="H13" i="1"/>
  <c r="AA13" i="1"/>
  <c r="BD6" i="1"/>
  <c r="AP6" i="1"/>
  <c r="I6" i="1"/>
  <c r="H6" i="1"/>
  <c r="AA6" i="1"/>
  <c r="BD12" i="1"/>
  <c r="AP12" i="1"/>
  <c r="I12" i="1"/>
  <c r="H12" i="1"/>
  <c r="AA12" i="1"/>
  <c r="BD10" i="1"/>
  <c r="H10" i="1"/>
  <c r="AA10" i="1"/>
  <c r="I15" i="1"/>
  <c r="BD15" i="1"/>
  <c r="H15" i="1"/>
  <c r="AA15" i="1"/>
  <c r="H14" i="1"/>
  <c r="AP14" i="1"/>
  <c r="AA14" i="1"/>
  <c r="G15" i="1" l="1"/>
  <c r="G8" i="1"/>
  <c r="G12" i="1"/>
  <c r="CG5" i="1"/>
  <c r="BS13" i="1"/>
  <c r="BE6" i="1"/>
  <c r="G9" i="1"/>
  <c r="G14" i="1"/>
  <c r="G13" i="1"/>
  <c r="CG11" i="1"/>
  <c r="BS5" i="1"/>
  <c r="G6" i="1"/>
  <c r="G11" i="1"/>
  <c r="CG10" i="1"/>
  <c r="CG15" i="1"/>
  <c r="CG14" i="1"/>
  <c r="BE11" i="1"/>
  <c r="BE12" i="1"/>
  <c r="BS14" i="1"/>
  <c r="G10" i="1"/>
  <c r="G5" i="1"/>
  <c r="CG8" i="1"/>
  <c r="BS8" i="1"/>
  <c r="BS11" i="1"/>
  <c r="BS9" i="1"/>
  <c r="BE9" i="1"/>
  <c r="BE15" i="1"/>
  <c r="BE10" i="1"/>
  <c r="BE5" i="1"/>
  <c r="BE8" i="1"/>
  <c r="BE14" i="1"/>
  <c r="BE13" i="1"/>
  <c r="BS12" i="1"/>
  <c r="BS6" i="1"/>
  <c r="BS15" i="1"/>
  <c r="BS10" i="1"/>
  <c r="CG12" i="1"/>
  <c r="CG9" i="1"/>
  <c r="CG13" i="1"/>
  <c r="CG6" i="1"/>
  <c r="AQ11" i="1"/>
  <c r="AQ8" i="1"/>
  <c r="AQ5" i="1"/>
  <c r="AQ6" i="1"/>
  <c r="AQ10" i="1"/>
  <c r="AQ9" i="1"/>
  <c r="AQ13" i="1"/>
  <c r="AQ12" i="1"/>
  <c r="AQ15" i="1"/>
  <c r="AQ14" i="1"/>
  <c r="AB9" i="1"/>
  <c r="AB13" i="1"/>
  <c r="AB12" i="1"/>
  <c r="AB15" i="1"/>
  <c r="AB14" i="1"/>
  <c r="AB5" i="1"/>
  <c r="AB10" i="1"/>
  <c r="AB11" i="1"/>
  <c r="AB8" i="1"/>
  <c r="AB6" i="1"/>
  <c r="F12" i="1" l="1"/>
  <c r="F15" i="1"/>
  <c r="F10" i="1"/>
  <c r="F9" i="1"/>
  <c r="F8" i="1"/>
  <c r="F5" i="1"/>
  <c r="F13" i="1"/>
  <c r="F6" i="1"/>
  <c r="F11" i="1"/>
  <c r="F14" i="1"/>
</calcChain>
</file>

<file path=xl/sharedStrings.xml><?xml version="1.0" encoding="utf-8"?>
<sst xmlns="http://schemas.openxmlformats.org/spreadsheetml/2006/main" count="163" uniqueCount="57">
  <si>
    <t>Competitor</t>
  </si>
  <si>
    <t>Match Totals</t>
  </si>
  <si>
    <t>Stage 1</t>
  </si>
  <si>
    <t>Stage 2</t>
  </si>
  <si>
    <t>Stage 3</t>
  </si>
  <si>
    <t>Stage 4</t>
  </si>
  <si>
    <t>Stage 5</t>
  </si>
  <si>
    <t>Stage 6</t>
  </si>
  <si>
    <t>Stage 7</t>
  </si>
  <si>
    <t>Stage 8</t>
  </si>
  <si>
    <t>Name (First, Last Initial)</t>
  </si>
  <si>
    <t>Type</t>
  </si>
  <si>
    <t>Div</t>
  </si>
  <si>
    <t>Total Match Score</t>
  </si>
  <si>
    <t>Tot Raw Time</t>
  </si>
  <si>
    <t>Tot Pen Time</t>
  </si>
  <si>
    <t>Tot 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</si>
  <si>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</si>
  <si>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</si>
  <si>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</si>
  <si>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</si>
  <si>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</si>
  <si>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</si>
  <si>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</si>
  <si>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Pts Dn</t>
  </si>
  <si>
    <t>PE</t>
  </si>
  <si>
    <t>FTN</t>
  </si>
  <si>
    <t>HNS</t>
  </si>
  <si>
    <t>FTDR</t>
  </si>
  <si>
    <t>Stage Raw Time</t>
  </si>
  <si>
    <t>Pts Dn/2</t>
  </si>
  <si>
    <t>Pen Sec</t>
  </si>
  <si>
    <t>Total Stage Score</t>
  </si>
  <si>
    <t>Class</t>
  </si>
  <si>
    <t>Ranking</t>
  </si>
  <si>
    <t>Overall</t>
  </si>
  <si>
    <t>Stage Points</t>
  </si>
  <si>
    <t>TNE</t>
  </si>
  <si>
    <t>Total Match Points</t>
  </si>
  <si>
    <t>Stage Score</t>
  </si>
  <si>
    <t>Michael C</t>
  </si>
  <si>
    <t>Kirk S</t>
  </si>
  <si>
    <t>RJ H</t>
  </si>
  <si>
    <t>Rich N</t>
  </si>
  <si>
    <t>Gary R</t>
  </si>
  <si>
    <t>Iron</t>
  </si>
  <si>
    <t>Grady S</t>
  </si>
  <si>
    <t>Total</t>
  </si>
  <si>
    <t>Ruger</t>
  </si>
  <si>
    <t>1911</t>
  </si>
  <si>
    <t>Brian J</t>
  </si>
  <si>
    <t>Damon V.</t>
  </si>
  <si>
    <t>Gary G</t>
  </si>
  <si>
    <t>Tac</t>
  </si>
  <si>
    <t>Bill P.</t>
  </si>
  <si>
    <t>S&amp;W</t>
  </si>
  <si>
    <t>Tactical (Red Dot)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</si>
</sst>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52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2" xfId="0" applyNumberFormat="1" applyFont="1" applyFill="1" applyBorder="1" applyAlignment="1" applyProtection="1">
      <alignment horizontal="right" vertical="center"/>
      <protection locked="0"/>
    </xf>
    <xf numFmtId="1" fontId="1" fillId="0" borderId="3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4" xfId="0" applyNumberFormat="1" applyFont="1" applyFill="1" applyBorder="1" applyAlignment="1" applyProtection="1">
      <alignment horizontal="right" vertical="center"/>
      <protection locked="0"/>
    </xf>
    <xf numFmtId="2" fontId="1" fillId="0" borderId="5" xfId="0" applyNumberFormat="1" applyFont="1" applyFill="1" applyBorder="1" applyAlignment="1" applyProtection="1">
      <alignment horizontal="right" vertical="center"/>
      <protection locked="0"/>
    </xf>
    <xf numFmtId="1" fontId="1" fillId="0" borderId="1" xfId="0" applyNumberFormat="1" applyFont="1" applyFill="1" applyBorder="1" applyAlignment="1" applyProtection="1">
      <alignment horizontal="right" vertical="center"/>
      <protection locked="0"/>
    </xf>
    <xf numFmtId="49" fontId="2" fillId="0" borderId="6" xfId="0" applyNumberFormat="1" applyFont="1" applyFill="1" applyBorder="1" applyAlignment="1" applyProtection="1">
      <alignment horizontal="center" wrapText="1"/>
      <protection locked="0"/>
    </xf>
    <xf numFmtId="49" fontId="2" fillId="0" borderId="7" xfId="0" applyNumberFormat="1" applyFont="1" applyFill="1" applyBorder="1" applyAlignment="1" applyProtection="1">
      <alignment horizontal="center" wrapText="1"/>
      <protection locked="0"/>
    </xf>
    <xf numFmtId="49" fontId="2" fillId="0" borderId="8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wrapText="1"/>
      <protection locked="0"/>
    </xf>
    <xf numFmtId="49" fontId="2" fillId="0" borderId="10" xfId="0" applyNumberFormat="1" applyFont="1" applyFill="1" applyBorder="1" applyAlignment="1" applyProtection="1">
      <alignment horizontal="center" wrapText="1"/>
      <protection locked="0"/>
    </xf>
    <xf numFmtId="49" fontId="2" fillId="0" borderId="11" xfId="0" applyNumberFormat="1" applyFont="1" applyFill="1" applyBorder="1" applyAlignment="1" applyProtection="1">
      <alignment horizontal="center" wrapText="1"/>
      <protection locked="0"/>
    </xf>
    <xf numFmtId="49" fontId="2" fillId="0" borderId="12" xfId="0" applyNumberFormat="1" applyFont="1" applyFill="1" applyBorder="1" applyAlignment="1" applyProtection="1">
      <alignment horizontal="center" wrapText="1"/>
      <protection locked="0"/>
    </xf>
    <xf numFmtId="2" fontId="1" fillId="0" borderId="13" xfId="0" applyNumberFormat="1" applyFont="1" applyFill="1" applyBorder="1" applyAlignment="1" applyProtection="1">
      <alignment horizontal="right" vertical="center"/>
      <protection locked="0"/>
    </xf>
    <xf numFmtId="49" fontId="2" fillId="0" borderId="14" xfId="0" applyNumberFormat="1" applyFont="1" applyFill="1" applyBorder="1" applyAlignment="1" applyProtection="1">
      <alignment horizontal="center" wrapText="1"/>
      <protection locked="0"/>
    </xf>
    <xf numFmtId="1" fontId="1" fillId="0" borderId="15" xfId="0" applyNumberFormat="1" applyFont="1" applyFill="1" applyBorder="1" applyAlignment="1" applyProtection="1">
      <alignment horizontal="right" vertical="center"/>
      <protection locked="0"/>
    </xf>
    <xf numFmtId="49" fontId="2" fillId="0" borderId="16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2" fontId="0" fillId="0" borderId="5" xfId="0" applyNumberFormat="1" applyFont="1" applyFill="1" applyBorder="1" applyAlignment="1" applyProtection="1">
      <alignment horizontal="right" vertical="center"/>
      <protection locked="0"/>
    </xf>
    <xf numFmtId="2" fontId="1" fillId="3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NumberFormat="1" applyFont="1" applyFill="1" applyBorder="1" applyAlignment="1" applyProtection="1">
      <protection locked="0"/>
    </xf>
    <xf numFmtId="49" fontId="4" fillId="2" borderId="7" xfId="1" applyNumberFormat="1" applyBorder="1" applyAlignment="1" applyProtection="1">
      <alignment horizontal="center" wrapText="1"/>
      <protection locked="0"/>
    </xf>
    <xf numFmtId="2" fontId="4" fillId="2" borderId="0" xfId="1" applyNumberFormat="1" applyBorder="1" applyAlignment="1" applyProtection="1">
      <alignment horizontal="right" vertical="center"/>
      <protection locked="0"/>
    </xf>
    <xf numFmtId="2" fontId="4" fillId="2" borderId="0" xfId="1" applyNumberFormat="1" applyBorder="1" applyAlignment="1" applyProtection="1">
      <alignment horizontal="center" vertical="center"/>
      <protection locked="0"/>
    </xf>
    <xf numFmtId="2" fontId="2" fillId="0" borderId="17" xfId="0" applyNumberFormat="1" applyFont="1" applyFill="1" applyBorder="1" applyAlignment="1" applyProtection="1">
      <alignment horizontal="right" vertical="center"/>
      <protection locked="0"/>
    </xf>
    <xf numFmtId="49" fontId="2" fillId="0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49" fontId="2" fillId="0" borderId="20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textRotation="255" wrapText="1"/>
      <protection locked="0"/>
    </xf>
    <xf numFmtId="49" fontId="0" fillId="0" borderId="0" xfId="0" applyNumberFormat="1" applyFill="1" applyBorder="1" applyAlignment="1" applyProtection="1">
      <alignment horizontal="left" vertical="center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5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1" fillId="0" borderId="5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21" xfId="0" applyNumberFormat="1" applyFont="1" applyFill="1" applyBorder="1" applyAlignment="1" applyProtection="1">
      <alignment horizontal="center"/>
      <protection locked="0"/>
    </xf>
    <xf numFmtId="49" fontId="2" fillId="0" borderId="18" xfId="0" applyNumberFormat="1" applyFont="1" applyFill="1" applyBorder="1" applyAlignment="1" applyProtection="1">
      <alignment horizontal="center"/>
      <protection locked="0"/>
    </xf>
    <xf numFmtId="49" fontId="2" fillId="0" borderId="22" xfId="0" applyNumberFormat="1" applyFont="1" applyFill="1" applyBorder="1" applyAlignment="1" applyProtection="1">
      <alignment horizontal="center"/>
      <protection locked="0"/>
    </xf>
    <xf numFmtId="49" fontId="2" fillId="0" borderId="23" xfId="0" applyNumberFormat="1" applyFont="1" applyFill="1" applyBorder="1" applyAlignment="1" applyProtection="1">
      <alignment horizontal="center"/>
      <protection locked="0"/>
    </xf>
    <xf numFmtId="49" fontId="2" fillId="0" borderId="24" xfId="0" applyNumberFormat="1" applyFont="1" applyFill="1" applyBorder="1" applyAlignment="1" applyProtection="1">
      <alignment horizontal="center"/>
      <protection locked="0"/>
    </xf>
    <xf numFmtId="49" fontId="2" fillId="0" borderId="25" xfId="0" applyNumberFormat="1" applyFont="1" applyFill="1" applyBorder="1" applyAlignment="1" applyProtection="1">
      <alignment horizontal="center"/>
      <protection locked="0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19"/>
  <sheetViews>
    <sheetView tabSelected="1" workbookViewId="0">
      <selection activeCell="C20" sqref="C20"/>
    </sheetView>
  </sheetViews>
  <sheetFormatPr defaultColWidth="8" defaultRowHeight="12.75" x14ac:dyDescent="0.2"/>
  <cols>
    <col min="1" max="2" width="8.7109375" style="5" customWidth="1"/>
    <col min="3" max="3" width="25.7109375" style="1" customWidth="1"/>
    <col min="4" max="4" width="7" style="1" bestFit="1" customWidth="1"/>
    <col min="5" max="5" width="4.85546875" style="1" customWidth="1"/>
    <col min="6" max="6" width="12.8554687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2" width="5.5703125" style="1" customWidth="1"/>
    <col min="13" max="17" width="5.5703125" style="1" hidden="1" customWidth="1"/>
    <col min="18" max="18" width="3.85546875" style="1" customWidth="1"/>
    <col min="19" max="22" width="2.28515625" style="1" customWidth="1"/>
    <col min="23" max="23" width="3.5703125" style="1" customWidth="1"/>
    <col min="24" max="24" width="6.7109375" style="1" customWidth="1"/>
    <col min="25" max="25" width="4.5703125" style="1" customWidth="1"/>
    <col min="26" max="26" width="4.28515625" style="1" customWidth="1"/>
    <col min="27" max="27" width="7" style="4" customWidth="1"/>
    <col min="28" max="28" width="8.85546875" style="1" customWidth="1"/>
    <col min="29" max="29" width="7.85546875" style="1" bestFit="1" customWidth="1"/>
    <col min="30" max="30" width="5.5703125" style="1" customWidth="1"/>
    <col min="31" max="32" width="5.5703125" style="1" hidden="1" customWidth="1"/>
    <col min="33" max="33" width="3.85546875" style="1" customWidth="1"/>
    <col min="34" max="37" width="2.28515625" style="1" customWidth="1"/>
    <col min="38" max="38" width="3.5703125" style="1" customWidth="1"/>
    <col min="39" max="39" width="8.5703125" style="1" bestFit="1" customWidth="1"/>
    <col min="40" max="40" width="4.5703125" style="1" customWidth="1"/>
    <col min="41" max="41" width="4.28515625" style="1" customWidth="1"/>
    <col min="42" max="42" width="6.5703125" style="1" customWidth="1"/>
    <col min="43" max="43" width="8.5703125" style="1" customWidth="1"/>
    <col min="44" max="45" width="5.5703125" style="1" customWidth="1"/>
    <col min="46" max="46" width="5.5703125" style="1" hidden="1" customWidth="1"/>
    <col min="47" max="47" width="3.85546875" style="1" customWidth="1"/>
    <col min="48" max="51" width="2.28515625" style="1" customWidth="1"/>
    <col min="52" max="52" width="3.5703125" style="1" customWidth="1"/>
    <col min="53" max="53" width="6.5703125" style="1" customWidth="1"/>
    <col min="54" max="54" width="4.5703125" style="1" customWidth="1"/>
    <col min="55" max="55" width="4.28515625" style="1" customWidth="1"/>
    <col min="56" max="56" width="6.5703125" style="1" customWidth="1"/>
    <col min="57" max="57" width="8.28515625" style="1" customWidth="1"/>
    <col min="58" max="58" width="6.85546875" style="1" customWidth="1"/>
    <col min="59" max="59" width="5.5703125" style="1" customWidth="1"/>
    <col min="60" max="60" width="5.5703125" style="1" hidden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4.5703125" style="1" customWidth="1"/>
    <col min="69" max="69" width="4.28515625" style="1" customWidth="1"/>
    <col min="70" max="70" width="6.5703125" style="1" customWidth="1"/>
    <col min="71" max="71" width="8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4" width="6.5703125" style="1" customWidth="1"/>
    <col min="85" max="85" width="8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customHeight="1" thickTop="1" x14ac:dyDescent="0.2">
      <c r="A1" s="24" t="s">
        <v>35</v>
      </c>
      <c r="B1" s="33" t="s">
        <v>33</v>
      </c>
      <c r="C1" s="33" t="s">
        <v>0</v>
      </c>
      <c r="D1" s="24"/>
      <c r="E1" s="24"/>
      <c r="F1" s="46" t="s">
        <v>1</v>
      </c>
      <c r="G1" s="48"/>
      <c r="H1" s="48"/>
      <c r="I1" s="48"/>
      <c r="J1" s="47"/>
      <c r="K1" s="46" t="s">
        <v>2</v>
      </c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7"/>
      <c r="AB1" s="24"/>
      <c r="AC1" s="46" t="s">
        <v>3</v>
      </c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7"/>
      <c r="AR1" s="46" t="s">
        <v>4</v>
      </c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7"/>
      <c r="BF1" s="46" t="s">
        <v>5</v>
      </c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7"/>
      <c r="BS1" s="24"/>
      <c r="BT1" s="49" t="s">
        <v>6</v>
      </c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1"/>
      <c r="CH1" s="46" t="s">
        <v>7</v>
      </c>
      <c r="CI1" s="47"/>
      <c r="CJ1" s="24"/>
      <c r="CK1" s="24"/>
      <c r="CL1" s="24"/>
      <c r="CM1" s="24"/>
      <c r="CN1" s="24"/>
      <c r="CO1" s="24"/>
      <c r="CP1" s="24"/>
      <c r="CQ1" s="24"/>
      <c r="CR1" s="24"/>
      <c r="CS1" s="24" t="s">
        <v>8</v>
      </c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 t="s">
        <v>9</v>
      </c>
      <c r="DE1" s="24"/>
      <c r="DF1" s="24"/>
      <c r="DG1" s="24"/>
      <c r="DH1" s="24"/>
      <c r="DI1" s="24"/>
      <c r="DJ1" s="24"/>
      <c r="DK1" s="24"/>
      <c r="DL1" s="24"/>
      <c r="DM1" s="24"/>
      <c r="DN1" s="24"/>
    </row>
    <row r="2" spans="1:118" ht="53.25" thickBot="1" x14ac:dyDescent="0.3">
      <c r="A2" s="36" t="s">
        <v>34</v>
      </c>
      <c r="B2" s="16" t="s">
        <v>34</v>
      </c>
      <c r="C2" s="15" t="s">
        <v>10</v>
      </c>
      <c r="D2" s="15" t="s">
        <v>11</v>
      </c>
      <c r="E2" s="15" t="s">
        <v>12</v>
      </c>
      <c r="F2" s="29" t="s">
        <v>13</v>
      </c>
      <c r="G2" s="19" t="s">
        <v>38</v>
      </c>
      <c r="H2" s="20" t="s">
        <v>14</v>
      </c>
      <c r="I2" s="17" t="s">
        <v>15</v>
      </c>
      <c r="J2" s="22" t="s">
        <v>16</v>
      </c>
      <c r="K2" s="14" t="s">
        <v>17</v>
      </c>
      <c r="L2" s="15" t="s">
        <v>18</v>
      </c>
      <c r="M2" s="15" t="s">
        <v>19</v>
      </c>
      <c r="N2" s="15" t="s">
        <v>20</v>
      </c>
      <c r="O2" s="15" t="s">
        <v>21</v>
      </c>
      <c r="P2" s="15" t="s">
        <v>22</v>
      </c>
      <c r="Q2" s="15" t="s">
        <v>23</v>
      </c>
      <c r="R2" s="15" t="s">
        <v>24</v>
      </c>
      <c r="S2" s="15" t="s">
        <v>25</v>
      </c>
      <c r="T2" s="15" t="s">
        <v>26</v>
      </c>
      <c r="U2" s="15" t="s">
        <v>27</v>
      </c>
      <c r="V2" s="15" t="s">
        <v>37</v>
      </c>
      <c r="W2" s="37" t="s">
        <v>28</v>
      </c>
      <c r="X2" s="18" t="s">
        <v>29</v>
      </c>
      <c r="Y2" s="15" t="s">
        <v>24</v>
      </c>
      <c r="Z2" s="15" t="s">
        <v>31</v>
      </c>
      <c r="AA2" s="16" t="s">
        <v>36</v>
      </c>
      <c r="AB2" s="16" t="s">
        <v>39</v>
      </c>
      <c r="AC2" s="14" t="s">
        <v>17</v>
      </c>
      <c r="AD2" s="15" t="s">
        <v>18</v>
      </c>
      <c r="AE2" s="15" t="s">
        <v>19</v>
      </c>
      <c r="AF2" s="15" t="s">
        <v>20</v>
      </c>
      <c r="AG2" s="15" t="s">
        <v>24</v>
      </c>
      <c r="AH2" s="15" t="s">
        <v>25</v>
      </c>
      <c r="AI2" s="15" t="s">
        <v>26</v>
      </c>
      <c r="AJ2" s="15" t="s">
        <v>27</v>
      </c>
      <c r="AK2" s="15" t="s">
        <v>37</v>
      </c>
      <c r="AL2" s="37" t="s">
        <v>28</v>
      </c>
      <c r="AM2" s="18" t="s">
        <v>29</v>
      </c>
      <c r="AN2" s="15" t="s">
        <v>24</v>
      </c>
      <c r="AO2" s="15" t="s">
        <v>31</v>
      </c>
      <c r="AP2" s="16" t="s">
        <v>36</v>
      </c>
      <c r="AQ2" s="16" t="s">
        <v>39</v>
      </c>
      <c r="AR2" s="14" t="s">
        <v>17</v>
      </c>
      <c r="AS2" s="15" t="s">
        <v>18</v>
      </c>
      <c r="AT2" s="15" t="s">
        <v>19</v>
      </c>
      <c r="AU2" s="15" t="s">
        <v>24</v>
      </c>
      <c r="AV2" s="15" t="s">
        <v>25</v>
      </c>
      <c r="AW2" s="15" t="s">
        <v>26</v>
      </c>
      <c r="AX2" s="15" t="s">
        <v>27</v>
      </c>
      <c r="AY2" s="15" t="s">
        <v>37</v>
      </c>
      <c r="AZ2" s="37" t="s">
        <v>28</v>
      </c>
      <c r="BA2" s="18" t="s">
        <v>29</v>
      </c>
      <c r="BB2" s="15" t="s">
        <v>24</v>
      </c>
      <c r="BC2" s="15" t="s">
        <v>31</v>
      </c>
      <c r="BD2" s="16" t="s">
        <v>36</v>
      </c>
      <c r="BE2" s="16" t="s">
        <v>39</v>
      </c>
      <c r="BF2" s="14" t="s">
        <v>17</v>
      </c>
      <c r="BG2" s="15" t="s">
        <v>18</v>
      </c>
      <c r="BH2" s="15" t="s">
        <v>19</v>
      </c>
      <c r="BI2" s="15" t="s">
        <v>24</v>
      </c>
      <c r="BJ2" s="15" t="s">
        <v>25</v>
      </c>
      <c r="BK2" s="15" t="s">
        <v>26</v>
      </c>
      <c r="BL2" s="15" t="s">
        <v>27</v>
      </c>
      <c r="BM2" s="15" t="s">
        <v>37</v>
      </c>
      <c r="BN2" s="37" t="s">
        <v>28</v>
      </c>
      <c r="BO2" s="18" t="s">
        <v>29</v>
      </c>
      <c r="BP2" s="15" t="s">
        <v>24</v>
      </c>
      <c r="BQ2" s="15" t="s">
        <v>31</v>
      </c>
      <c r="BR2" s="16" t="s">
        <v>36</v>
      </c>
      <c r="BS2" s="16" t="s">
        <v>39</v>
      </c>
      <c r="BT2" s="14" t="s">
        <v>17</v>
      </c>
      <c r="BU2" s="15" t="s">
        <v>18</v>
      </c>
      <c r="BV2" s="15" t="s">
        <v>19</v>
      </c>
      <c r="BW2" s="15" t="s">
        <v>24</v>
      </c>
      <c r="BX2" s="15" t="s">
        <v>25</v>
      </c>
      <c r="BY2" s="15" t="s">
        <v>26</v>
      </c>
      <c r="BZ2" s="15" t="s">
        <v>27</v>
      </c>
      <c r="CA2" s="15" t="s">
        <v>37</v>
      </c>
      <c r="CB2" s="37" t="s">
        <v>28</v>
      </c>
      <c r="CC2" s="18" t="s">
        <v>29</v>
      </c>
      <c r="CD2" s="15" t="s">
        <v>24</v>
      </c>
      <c r="CE2" s="15" t="s">
        <v>31</v>
      </c>
      <c r="CF2" s="16" t="s">
        <v>36</v>
      </c>
      <c r="CG2" s="16" t="s">
        <v>39</v>
      </c>
      <c r="CH2" s="14" t="s">
        <v>17</v>
      </c>
      <c r="CI2" s="15" t="s">
        <v>18</v>
      </c>
      <c r="CJ2" s="15" t="s">
        <v>24</v>
      </c>
      <c r="CK2" s="15" t="s">
        <v>25</v>
      </c>
      <c r="CL2" s="15" t="s">
        <v>26</v>
      </c>
      <c r="CM2" s="15" t="s">
        <v>27</v>
      </c>
      <c r="CN2" s="37" t="s">
        <v>28</v>
      </c>
      <c r="CO2" s="18" t="s">
        <v>29</v>
      </c>
      <c r="CP2" s="15" t="s">
        <v>30</v>
      </c>
      <c r="CQ2" s="15" t="s">
        <v>31</v>
      </c>
      <c r="CR2" s="16" t="s">
        <v>32</v>
      </c>
      <c r="CS2" s="14" t="s">
        <v>17</v>
      </c>
      <c r="CT2" s="15" t="s">
        <v>18</v>
      </c>
      <c r="CU2" s="15" t="s">
        <v>24</v>
      </c>
      <c r="CV2" s="15" t="s">
        <v>25</v>
      </c>
      <c r="CW2" s="15" t="s">
        <v>26</v>
      </c>
      <c r="CX2" s="15" t="s">
        <v>27</v>
      </c>
      <c r="CY2" s="37" t="s">
        <v>28</v>
      </c>
      <c r="CZ2" s="18" t="s">
        <v>29</v>
      </c>
      <c r="DA2" s="15" t="s">
        <v>30</v>
      </c>
      <c r="DB2" s="15" t="s">
        <v>31</v>
      </c>
      <c r="DC2" s="16" t="s">
        <v>32</v>
      </c>
      <c r="DD2" s="14" t="s">
        <v>17</v>
      </c>
      <c r="DE2" s="15" t="s">
        <v>18</v>
      </c>
      <c r="DF2" s="15" t="s">
        <v>24</v>
      </c>
      <c r="DG2" s="15" t="s">
        <v>25</v>
      </c>
      <c r="DH2" s="15" t="s">
        <v>26</v>
      </c>
      <c r="DI2" s="15" t="s">
        <v>27</v>
      </c>
      <c r="DJ2" s="37" t="s">
        <v>28</v>
      </c>
      <c r="DK2" s="18" t="s">
        <v>29</v>
      </c>
      <c r="DL2" s="15" t="s">
        <v>30</v>
      </c>
      <c r="DM2" s="15" t="s">
        <v>31</v>
      </c>
      <c r="DN2" s="16" t="s">
        <v>32</v>
      </c>
    </row>
    <row r="3" spans="1:118" ht="15.75" thickTop="1" x14ac:dyDescent="0.2">
      <c r="A3" s="34"/>
      <c r="B3" s="35"/>
      <c r="C3" s="44"/>
      <c r="D3" s="45"/>
      <c r="E3" s="45"/>
      <c r="F3" s="31"/>
      <c r="G3" s="32"/>
      <c r="H3" s="21"/>
      <c r="I3" s="7"/>
      <c r="J3" s="23"/>
      <c r="K3" s="12"/>
      <c r="L3" s="2"/>
      <c r="M3" s="2"/>
      <c r="N3" s="2"/>
      <c r="O3" s="2"/>
      <c r="P3" s="2"/>
      <c r="Q3" s="2"/>
      <c r="R3" s="3"/>
      <c r="S3" s="3"/>
      <c r="T3" s="3"/>
      <c r="U3" s="3"/>
      <c r="V3" s="3"/>
      <c r="W3" s="13"/>
      <c r="X3" s="6"/>
      <c r="Y3" s="10"/>
      <c r="Z3" s="3"/>
      <c r="AA3" s="11"/>
      <c r="AB3" s="30"/>
      <c r="AC3" s="26"/>
      <c r="AD3" s="2"/>
      <c r="AE3" s="2"/>
      <c r="AF3" s="2"/>
      <c r="AG3" s="3"/>
      <c r="AH3" s="3"/>
      <c r="AI3" s="3"/>
      <c r="AJ3" s="3"/>
      <c r="AK3" s="3"/>
      <c r="AL3" s="3"/>
      <c r="AM3" s="6"/>
      <c r="AN3" s="10"/>
      <c r="AO3" s="3"/>
      <c r="AP3" s="11"/>
      <c r="AQ3" s="30"/>
      <c r="AR3" s="12"/>
      <c r="AS3" s="2"/>
      <c r="AT3" s="2"/>
      <c r="AU3" s="3"/>
      <c r="AV3" s="3"/>
      <c r="AW3" s="3"/>
      <c r="AX3" s="3"/>
      <c r="AY3" s="3"/>
      <c r="AZ3" s="3"/>
      <c r="BA3" s="6"/>
      <c r="BB3" s="10"/>
      <c r="BC3" s="3"/>
      <c r="BD3" s="11"/>
      <c r="BE3" s="30"/>
      <c r="BF3" s="12"/>
      <c r="BG3" s="2"/>
      <c r="BH3" s="2"/>
      <c r="BI3" s="3"/>
      <c r="BJ3" s="3"/>
      <c r="BK3" s="3"/>
      <c r="BL3" s="3"/>
      <c r="BM3" s="3"/>
      <c r="BN3" s="3"/>
      <c r="BO3" s="6"/>
      <c r="BP3" s="10"/>
      <c r="BQ3" s="3"/>
      <c r="BR3" s="11"/>
      <c r="BS3" s="30"/>
      <c r="BT3" s="12"/>
      <c r="BU3" s="2"/>
      <c r="BV3" s="2"/>
      <c r="BW3" s="3"/>
      <c r="BX3" s="3"/>
      <c r="BY3" s="3"/>
      <c r="BZ3" s="3"/>
      <c r="CA3" s="3"/>
      <c r="CB3" s="3"/>
      <c r="CC3" s="6"/>
      <c r="CD3" s="10"/>
      <c r="CE3" s="3"/>
      <c r="CF3" s="11"/>
      <c r="CG3" s="30"/>
      <c r="CH3" s="12"/>
      <c r="CI3" s="2"/>
      <c r="CJ3" s="3"/>
      <c r="CK3" s="3"/>
      <c r="CL3" s="3"/>
      <c r="CM3" s="3"/>
      <c r="CN3" s="3"/>
      <c r="CO3" s="6"/>
      <c r="CP3" s="10"/>
      <c r="CQ3" s="3"/>
      <c r="CR3" s="11"/>
      <c r="CS3" s="12"/>
      <c r="CT3" s="2"/>
      <c r="CU3" s="3"/>
      <c r="CV3" s="3"/>
      <c r="CW3" s="3"/>
      <c r="CX3" s="3"/>
      <c r="CY3" s="3"/>
      <c r="CZ3" s="6"/>
      <c r="DA3" s="10"/>
      <c r="DB3" s="3"/>
      <c r="DC3" s="11"/>
      <c r="DD3" s="12"/>
      <c r="DE3" s="2"/>
      <c r="DF3" s="3"/>
      <c r="DG3" s="3"/>
      <c r="DH3" s="3"/>
      <c r="DI3" s="3"/>
      <c r="DJ3" s="3"/>
      <c r="DK3" s="6"/>
      <c r="DL3" s="10"/>
      <c r="DM3" s="3"/>
      <c r="DN3" s="11"/>
    </row>
    <row r="4" spans="1:118" ht="15" x14ac:dyDescent="0.2">
      <c r="A4" s="34"/>
      <c r="B4" s="35"/>
      <c r="C4" s="42" t="s">
        <v>56</v>
      </c>
      <c r="D4" s="43"/>
      <c r="E4" s="43"/>
      <c r="F4" s="31"/>
      <c r="G4" s="32"/>
      <c r="H4" s="21"/>
      <c r="I4" s="7"/>
      <c r="J4" s="23"/>
      <c r="K4" s="12"/>
      <c r="L4" s="2"/>
      <c r="M4" s="2"/>
      <c r="N4" s="2"/>
      <c r="O4" s="2"/>
      <c r="P4" s="2"/>
      <c r="Q4" s="2"/>
      <c r="R4" s="3"/>
      <c r="S4" s="3"/>
      <c r="T4" s="3"/>
      <c r="U4" s="3"/>
      <c r="V4" s="3"/>
      <c r="W4" s="13"/>
      <c r="X4" s="6"/>
      <c r="Y4" s="10"/>
      <c r="Z4" s="3"/>
      <c r="AA4" s="11"/>
      <c r="AB4" s="30"/>
      <c r="AC4" s="26"/>
      <c r="AD4" s="2"/>
      <c r="AE4" s="2"/>
      <c r="AF4" s="2"/>
      <c r="AG4" s="3"/>
      <c r="AH4" s="3"/>
      <c r="AI4" s="3"/>
      <c r="AJ4" s="3"/>
      <c r="AK4" s="3"/>
      <c r="AL4" s="3"/>
      <c r="AM4" s="6"/>
      <c r="AN4" s="10"/>
      <c r="AO4" s="3"/>
      <c r="AP4" s="11"/>
      <c r="AQ4" s="30"/>
      <c r="AR4" s="12"/>
      <c r="AS4" s="2"/>
      <c r="AT4" s="2"/>
      <c r="AU4" s="3"/>
      <c r="AV4" s="3"/>
      <c r="AW4" s="3"/>
      <c r="AX4" s="3"/>
      <c r="AY4" s="3"/>
      <c r="AZ4" s="3"/>
      <c r="BA4" s="6"/>
      <c r="BB4" s="10"/>
      <c r="BC4" s="3"/>
      <c r="BD4" s="11"/>
      <c r="BE4" s="30"/>
      <c r="BF4" s="12"/>
      <c r="BG4" s="2"/>
      <c r="BH4" s="2"/>
      <c r="BI4" s="3"/>
      <c r="BJ4" s="3"/>
      <c r="BK4" s="3"/>
      <c r="BL4" s="3"/>
      <c r="BM4" s="3"/>
      <c r="BN4" s="3"/>
      <c r="BO4" s="6"/>
      <c r="BP4" s="10"/>
      <c r="BQ4" s="3"/>
      <c r="BR4" s="11"/>
      <c r="BS4" s="30"/>
      <c r="BT4" s="12"/>
      <c r="BU4" s="2"/>
      <c r="BV4" s="2"/>
      <c r="BW4" s="3"/>
      <c r="BX4" s="3"/>
      <c r="BY4" s="3"/>
      <c r="BZ4" s="3"/>
      <c r="CA4" s="3"/>
      <c r="CB4" s="3"/>
      <c r="CC4" s="6"/>
      <c r="CD4" s="10"/>
      <c r="CE4" s="3"/>
      <c r="CF4" s="11"/>
      <c r="CG4" s="30"/>
      <c r="CH4" s="12"/>
      <c r="CI4" s="2"/>
      <c r="CJ4" s="3"/>
      <c r="CK4" s="3"/>
      <c r="CL4" s="3"/>
      <c r="CM4" s="3"/>
      <c r="CN4" s="3"/>
      <c r="CO4" s="6"/>
      <c r="CP4" s="10"/>
      <c r="CQ4" s="3"/>
      <c r="CR4" s="11"/>
      <c r="CS4" s="12"/>
      <c r="CT4" s="2"/>
      <c r="CU4" s="3"/>
      <c r="CV4" s="3"/>
      <c r="CW4" s="3"/>
      <c r="CX4" s="3"/>
      <c r="CY4" s="3"/>
      <c r="CZ4" s="6"/>
      <c r="DA4" s="10"/>
      <c r="DB4" s="3"/>
      <c r="DC4" s="11"/>
      <c r="DD4" s="12"/>
      <c r="DE4" s="2"/>
      <c r="DF4" s="3"/>
      <c r="DG4" s="3"/>
      <c r="DH4" s="3"/>
      <c r="DI4" s="3"/>
      <c r="DJ4" s="3"/>
      <c r="DK4" s="6"/>
      <c r="DL4" s="10"/>
      <c r="DM4" s="3"/>
      <c r="DN4" s="11"/>
    </row>
    <row r="5" spans="1:118" ht="15" x14ac:dyDescent="0.2">
      <c r="A5" s="34">
        <v>7</v>
      </c>
      <c r="B5" s="35">
        <v>1</v>
      </c>
      <c r="C5" s="38" t="s">
        <v>52</v>
      </c>
      <c r="D5" s="9" t="s">
        <v>55</v>
      </c>
      <c r="E5" s="9" t="s">
        <v>53</v>
      </c>
      <c r="F5" s="31">
        <f xml:space="preserve"> AB5+AQ5+BE5+BS5</f>
        <v>235.77797661894672</v>
      </c>
      <c r="G5" s="32">
        <f>H5+I5+J5</f>
        <v>422.53999999999996</v>
      </c>
      <c r="H5" s="21">
        <f>X5+AM5+BA5+BO5+CC5+CO5+CZ5+DK5</f>
        <v>358.53999999999996</v>
      </c>
      <c r="I5" s="7">
        <f>Z5+AO5+BC5+BQ5+CE5+CQ5+DB5+DM5</f>
        <v>30</v>
      </c>
      <c r="J5" s="23">
        <f>R5+AG5+AU5+BI5+BW5+CJ5+CU5+DF5</f>
        <v>34</v>
      </c>
      <c r="K5" s="12">
        <v>50.29</v>
      </c>
      <c r="L5" s="2"/>
      <c r="M5" s="2"/>
      <c r="N5" s="2"/>
      <c r="O5" s="2"/>
      <c r="P5" s="2"/>
      <c r="Q5" s="2"/>
      <c r="R5" s="3">
        <v>3</v>
      </c>
      <c r="S5" s="3"/>
      <c r="T5" s="3"/>
      <c r="U5" s="3"/>
      <c r="V5" s="3"/>
      <c r="W5" s="13"/>
      <c r="X5" s="6">
        <f>IF(K5="DQ",0,K5+L5+M5+N5+O5+P5+Q5)</f>
        <v>50.29</v>
      </c>
      <c r="Y5" s="10">
        <f>R5</f>
        <v>3</v>
      </c>
      <c r="Z5" s="3">
        <f>(S5*5)+(T5*10)+(U5*10)+(V5*15)+(W5*20)</f>
        <v>0</v>
      </c>
      <c r="AA5" s="11">
        <f>IF(K5="DQ",0,X5+Y5+Z5)</f>
        <v>53.29</v>
      </c>
      <c r="AB5" s="30">
        <f>(MIN(AA$6:AA$15)/AA5)*100</f>
        <v>77.425408144117085</v>
      </c>
      <c r="AC5" s="12">
        <v>89.38</v>
      </c>
      <c r="AD5" s="2"/>
      <c r="AE5" s="2"/>
      <c r="AF5" s="2"/>
      <c r="AG5" s="3">
        <v>10</v>
      </c>
      <c r="AH5" s="3"/>
      <c r="AI5" s="3"/>
      <c r="AJ5" s="3">
        <v>1</v>
      </c>
      <c r="AK5" s="3"/>
      <c r="AL5" s="3"/>
      <c r="AM5" s="6">
        <f>IF(AC5="DQ",0,AC5+AD5+AE5+AF5)</f>
        <v>89.38</v>
      </c>
      <c r="AN5" s="10">
        <f>AG5</f>
        <v>10</v>
      </c>
      <c r="AO5" s="3">
        <f>(AH5*5)+(AI5*10)+(AJ5*10)+(AK5*15)+(AL5*20)</f>
        <v>10</v>
      </c>
      <c r="AP5" s="11">
        <f>IF(AC5="DQ",0,AM5+AN5+AO5)</f>
        <v>109.38</v>
      </c>
      <c r="AQ5" s="30">
        <f>(MIN(AP$6:AP$15)/AP5)*100</f>
        <v>49.067471201316515</v>
      </c>
      <c r="AR5" s="12">
        <v>71.319999999999993</v>
      </c>
      <c r="AS5" s="2"/>
      <c r="AT5" s="2"/>
      <c r="AU5" s="3">
        <v>10</v>
      </c>
      <c r="AV5" s="3"/>
      <c r="AW5" s="3">
        <v>1</v>
      </c>
      <c r="AX5" s="3">
        <v>1</v>
      </c>
      <c r="AY5" s="3"/>
      <c r="AZ5" s="3"/>
      <c r="BA5" s="6">
        <f>AR5+AS5+AT5</f>
        <v>71.319999999999993</v>
      </c>
      <c r="BB5" s="10">
        <f>AU5</f>
        <v>10</v>
      </c>
      <c r="BC5" s="3">
        <f>(AV5*5)+(AW5*10)+(AX5*10)+(AY5*15)+(AZ5*20)</f>
        <v>20</v>
      </c>
      <c r="BD5" s="11">
        <f>BA5+BB5+BC5</f>
        <v>101.32</v>
      </c>
      <c r="BE5" s="30">
        <f>(MIN(BD$6:BD$15)/BD5)*100</f>
        <v>47.43387287801027</v>
      </c>
      <c r="BF5" s="12">
        <v>61.93</v>
      </c>
      <c r="BG5" s="2"/>
      <c r="BH5" s="2"/>
      <c r="BI5" s="3">
        <v>3</v>
      </c>
      <c r="BJ5" s="3"/>
      <c r="BK5" s="3"/>
      <c r="BL5" s="3"/>
      <c r="BM5" s="3"/>
      <c r="BN5" s="3"/>
      <c r="BO5" s="6">
        <f>BF5+BG5+BH5</f>
        <v>61.93</v>
      </c>
      <c r="BP5" s="10">
        <f>BI5</f>
        <v>3</v>
      </c>
      <c r="BQ5" s="3">
        <f>(BJ5*5)+(BK5*10)+(BL5*10)+(BM5*15)+(BN5*20)</f>
        <v>0</v>
      </c>
      <c r="BR5" s="11">
        <f>IF(BF5="DQ",0,BO5+BP5+BQ5)</f>
        <v>64.930000000000007</v>
      </c>
      <c r="BS5" s="30">
        <f>(MIN(BR$6:BR$15)/BR5)*100</f>
        <v>61.851224395502832</v>
      </c>
      <c r="BT5" s="12">
        <v>85.62</v>
      </c>
      <c r="BU5" s="2"/>
      <c r="BV5" s="2"/>
      <c r="BW5" s="3">
        <v>8</v>
      </c>
      <c r="BX5" s="3"/>
      <c r="BY5" s="3"/>
      <c r="BZ5" s="3"/>
      <c r="CA5" s="3"/>
      <c r="CB5" s="3"/>
      <c r="CC5" s="6">
        <f>IF(BT5="DQ",0,BT5+BU5+BV5)</f>
        <v>85.62</v>
      </c>
      <c r="CD5" s="10">
        <f>BW5</f>
        <v>8</v>
      </c>
      <c r="CE5" s="3">
        <f>(BX5*5)+(BY5*10)+(BZ5*10)+(CA5*15)+(CB5*20)</f>
        <v>0</v>
      </c>
      <c r="CF5" s="11">
        <f>IF(BT5="DQ",0,CC5+CD5+CE5)</f>
        <v>93.62</v>
      </c>
      <c r="CG5" s="30">
        <f>(MIN(CF$6:CF$15)/CF5)*100</f>
        <v>53.77056184575946</v>
      </c>
      <c r="CH5" s="12"/>
      <c r="CI5" s="2"/>
      <c r="CJ5" s="3"/>
      <c r="CK5" s="3"/>
      <c r="CL5" s="3"/>
      <c r="CM5" s="3"/>
      <c r="CN5" s="3"/>
      <c r="CO5" s="6">
        <f>CH5+CI5</f>
        <v>0</v>
      </c>
      <c r="CP5" s="10">
        <f>CJ5/2</f>
        <v>0</v>
      </c>
      <c r="CQ5" s="3">
        <f>(CJ5*5)+(CK5*10)+(CL5*10)+(CM5*15)+(CN5*20)</f>
        <v>0</v>
      </c>
      <c r="CR5" s="11">
        <f>CO5+CP5+CQ5</f>
        <v>0</v>
      </c>
      <c r="CS5" s="12"/>
      <c r="CT5" s="2"/>
      <c r="CU5" s="3"/>
      <c r="CV5" s="3"/>
      <c r="CW5" s="3"/>
      <c r="CX5" s="3"/>
      <c r="CY5" s="3"/>
      <c r="CZ5" s="6">
        <f>CS5+CT5</f>
        <v>0</v>
      </c>
      <c r="DA5" s="10">
        <f>CU5/2</f>
        <v>0</v>
      </c>
      <c r="DB5" s="3">
        <f>(CV5*3)+(CW5*5)+(CX5*5)+(CY5*20)</f>
        <v>0</v>
      </c>
      <c r="DC5" s="11">
        <f>CZ5+DA5+DB5</f>
        <v>0</v>
      </c>
      <c r="DD5" s="12"/>
      <c r="DE5" s="2"/>
      <c r="DF5" s="3"/>
      <c r="DG5" s="3"/>
      <c r="DH5" s="3"/>
      <c r="DI5" s="3"/>
      <c r="DJ5" s="3"/>
      <c r="DK5" s="6">
        <f>DD5+DE5</f>
        <v>0</v>
      </c>
      <c r="DL5" s="10">
        <f>DF5/2</f>
        <v>0</v>
      </c>
      <c r="DM5" s="3">
        <f>(DG5*3)+(DH5*5)+(DI5*5)+(DJ5*20)</f>
        <v>0</v>
      </c>
      <c r="DN5" s="11">
        <f>DK5+DL5+DM5</f>
        <v>0</v>
      </c>
    </row>
    <row r="6" spans="1:118" ht="15" x14ac:dyDescent="0.2">
      <c r="A6" s="34">
        <v>8</v>
      </c>
      <c r="B6" s="35">
        <v>2</v>
      </c>
      <c r="C6" s="8" t="s">
        <v>42</v>
      </c>
      <c r="D6" s="9" t="s">
        <v>48</v>
      </c>
      <c r="E6" s="9" t="s">
        <v>53</v>
      </c>
      <c r="F6" s="31">
        <f xml:space="preserve"> AB6+AQ6+BE6+BS6</f>
        <v>234.8516412617607</v>
      </c>
      <c r="G6" s="32">
        <f>H6+I6+J6</f>
        <v>394.37999999999994</v>
      </c>
      <c r="H6" s="21">
        <f>X6+AM6+BA6+BO6+CC6+CO6+CZ6+DK6</f>
        <v>385.37999999999994</v>
      </c>
      <c r="I6" s="7">
        <f>Z6+AO6+BC6+BQ6+CE6+CQ6+DB6+DM6</f>
        <v>5</v>
      </c>
      <c r="J6" s="23">
        <f>R6+AG6+AU6+BI6+BW6+CJ6+CU6+DF6</f>
        <v>4</v>
      </c>
      <c r="K6" s="12">
        <v>72.05</v>
      </c>
      <c r="L6" s="2"/>
      <c r="M6" s="2"/>
      <c r="N6" s="2"/>
      <c r="O6" s="2"/>
      <c r="P6" s="2"/>
      <c r="Q6" s="2"/>
      <c r="R6" s="3">
        <v>1</v>
      </c>
      <c r="S6" s="3"/>
      <c r="T6" s="3"/>
      <c r="U6" s="3"/>
      <c r="V6" s="3"/>
      <c r="W6" s="13"/>
      <c r="X6" s="6">
        <f>IF(K6="DQ",0,K6+L6+M6+N6+O6+P6+Q6)</f>
        <v>72.05</v>
      </c>
      <c r="Y6" s="10">
        <f>R6</f>
        <v>1</v>
      </c>
      <c r="Z6" s="3">
        <f>(S6*5)+(T6*10)+(U6*10)+(V6*15)+(W6*20)</f>
        <v>0</v>
      </c>
      <c r="AA6" s="11">
        <f>IF(K6="DQ",0,X6+Y6+Z6)</f>
        <v>73.05</v>
      </c>
      <c r="AB6" s="30">
        <f>(MIN(AA$6:AA$15)/AA6)*100</f>
        <v>56.481861738535244</v>
      </c>
      <c r="AC6" s="12">
        <v>81.099999999999994</v>
      </c>
      <c r="AD6" s="2"/>
      <c r="AE6" s="2"/>
      <c r="AF6" s="2"/>
      <c r="AG6" s="3">
        <v>1</v>
      </c>
      <c r="AH6" s="3">
        <v>1</v>
      </c>
      <c r="AI6" s="3"/>
      <c r="AJ6" s="3"/>
      <c r="AK6" s="3"/>
      <c r="AL6" s="3"/>
      <c r="AM6" s="6">
        <f>IF(AC6="DQ",0,AC6+AD6+AE6+AF6)</f>
        <v>81.099999999999994</v>
      </c>
      <c r="AN6" s="10">
        <f>AG6</f>
        <v>1</v>
      </c>
      <c r="AO6" s="3">
        <f>(AH6*5)+(AI6*10)+(AJ6*10)+(AK6*15)+(AL6*20)</f>
        <v>5</v>
      </c>
      <c r="AP6" s="11">
        <f>IF(AC6="DQ",0,AM6+AN6+AO6)</f>
        <v>87.1</v>
      </c>
      <c r="AQ6" s="30">
        <f>(MIN(AP$6:AP$15)/AP6)*100</f>
        <v>61.618828932261771</v>
      </c>
      <c r="AR6" s="12">
        <v>75.16</v>
      </c>
      <c r="AS6" s="2"/>
      <c r="AT6" s="2"/>
      <c r="AU6" s="3">
        <v>0</v>
      </c>
      <c r="AV6" s="3"/>
      <c r="AW6" s="3"/>
      <c r="AX6" s="3"/>
      <c r="AY6" s="3"/>
      <c r="AZ6" s="3"/>
      <c r="BA6" s="6">
        <f>AR6+AS6+AT6</f>
        <v>75.16</v>
      </c>
      <c r="BB6" s="10">
        <f>AU6</f>
        <v>0</v>
      </c>
      <c r="BC6" s="3">
        <f>(AV6*5)+(AW6*10)+(AX6*10)+(AY6*15)+(AZ6*20)</f>
        <v>0</v>
      </c>
      <c r="BD6" s="11">
        <f>BA6+BB6+BC6</f>
        <v>75.16</v>
      </c>
      <c r="BE6" s="30">
        <f>(MIN(BD$6:BD$15)/BD6)*100</f>
        <v>63.943587014369349</v>
      </c>
      <c r="BF6" s="12">
        <v>75.05</v>
      </c>
      <c r="BG6" s="2"/>
      <c r="BH6" s="2"/>
      <c r="BI6" s="3">
        <v>1</v>
      </c>
      <c r="BJ6" s="3"/>
      <c r="BK6" s="3"/>
      <c r="BL6" s="3"/>
      <c r="BM6" s="3"/>
      <c r="BN6" s="3"/>
      <c r="BO6" s="6">
        <f>BF6+BG6+BH6</f>
        <v>75.05</v>
      </c>
      <c r="BP6" s="10">
        <f>BI6</f>
        <v>1</v>
      </c>
      <c r="BQ6" s="3">
        <f>(BJ6*5)+(BK6*10)+(BL6*10)+(BM6*15)+(BN6*20)</f>
        <v>0</v>
      </c>
      <c r="BR6" s="11">
        <f>IF(BF6="DQ",0,BO6+BP6+BQ6)</f>
        <v>76.05</v>
      </c>
      <c r="BS6" s="30">
        <f>(MIN(BR$6:BR$15)/BR6)*100</f>
        <v>52.807363576594348</v>
      </c>
      <c r="BT6" s="12">
        <v>82.02</v>
      </c>
      <c r="BU6" s="2"/>
      <c r="BV6" s="2"/>
      <c r="BW6" s="3">
        <v>1</v>
      </c>
      <c r="BX6" s="3"/>
      <c r="BY6" s="3"/>
      <c r="BZ6" s="3"/>
      <c r="CA6" s="3"/>
      <c r="CB6" s="3"/>
      <c r="CC6" s="6">
        <f>IF(BT6="DQ",0,BT6+BU6+BV6)</f>
        <v>82.02</v>
      </c>
      <c r="CD6" s="10">
        <f>BW6</f>
        <v>1</v>
      </c>
      <c r="CE6" s="3">
        <f>(BX6*5)+(BY6*10)+(BZ6*10)+(CA6*15)+(CB6*20)</f>
        <v>0</v>
      </c>
      <c r="CF6" s="11">
        <f>IF(BT6="DQ",0,CC6+CD6+CE6)</f>
        <v>83.02</v>
      </c>
      <c r="CG6" s="30">
        <f>(MIN(CF$6:CF$15)/CF6)*100</f>
        <v>60.63599132739099</v>
      </c>
      <c r="CH6" s="12"/>
      <c r="CI6" s="2"/>
      <c r="CJ6" s="3"/>
      <c r="CK6" s="3"/>
      <c r="CL6" s="3"/>
      <c r="CM6" s="3"/>
      <c r="CN6" s="3"/>
      <c r="CO6" s="6">
        <f>CH6+CI6</f>
        <v>0</v>
      </c>
      <c r="CP6" s="10">
        <f>CJ6/2</f>
        <v>0</v>
      </c>
      <c r="CQ6" s="3">
        <f>(CJ6*5)+(CK6*10)+(CL6*10)+(CM6*15)+(CN6*20)</f>
        <v>0</v>
      </c>
      <c r="CR6" s="11">
        <f>CO6+CP6+CQ6</f>
        <v>0</v>
      </c>
      <c r="CS6" s="12"/>
      <c r="CT6" s="2"/>
      <c r="CU6" s="3"/>
      <c r="CV6" s="3"/>
      <c r="CW6" s="3"/>
      <c r="CX6" s="3"/>
      <c r="CY6" s="3"/>
      <c r="CZ6" s="6">
        <f>CS6+CT6</f>
        <v>0</v>
      </c>
      <c r="DA6" s="10">
        <f>CU6/2</f>
        <v>0</v>
      </c>
      <c r="DB6" s="3">
        <f>(CV6*3)+(CW6*5)+(CX6*5)+(CY6*20)</f>
        <v>0</v>
      </c>
      <c r="DC6" s="11">
        <f>CZ6+DA6+DB6</f>
        <v>0</v>
      </c>
      <c r="DD6" s="12"/>
      <c r="DE6" s="2"/>
      <c r="DF6" s="3"/>
      <c r="DG6" s="3"/>
      <c r="DH6" s="3"/>
      <c r="DI6" s="3"/>
      <c r="DJ6" s="3"/>
      <c r="DK6" s="6">
        <f>DD6+DE6</f>
        <v>0</v>
      </c>
      <c r="DL6" s="10">
        <f>DF6/2</f>
        <v>0</v>
      </c>
      <c r="DM6" s="3">
        <f>(DG6*3)+(DH6*5)+(DI6*5)+(DJ6*20)</f>
        <v>0</v>
      </c>
      <c r="DN6" s="11">
        <f>DK6+DL6+DM6</f>
        <v>0</v>
      </c>
    </row>
    <row r="7" spans="1:118" ht="15" x14ac:dyDescent="0.2">
      <c r="A7" s="34"/>
      <c r="B7" s="35"/>
      <c r="C7" s="42" t="s">
        <v>45</v>
      </c>
      <c r="D7" s="43"/>
      <c r="E7" s="43"/>
      <c r="F7" s="31"/>
      <c r="G7" s="32"/>
      <c r="H7" s="21"/>
      <c r="I7" s="7"/>
      <c r="J7" s="23"/>
      <c r="K7" s="12"/>
      <c r="L7" s="2"/>
      <c r="M7" s="2"/>
      <c r="N7" s="2"/>
      <c r="O7" s="2"/>
      <c r="P7" s="2"/>
      <c r="Q7" s="2"/>
      <c r="R7" s="3"/>
      <c r="S7" s="3"/>
      <c r="T7" s="3"/>
      <c r="U7" s="3"/>
      <c r="V7" s="3"/>
      <c r="W7" s="13"/>
      <c r="X7" s="6"/>
      <c r="Y7" s="10"/>
      <c r="Z7" s="3"/>
      <c r="AA7" s="11"/>
      <c r="AB7" s="30"/>
      <c r="AC7" s="26"/>
      <c r="AD7" s="2"/>
      <c r="AE7" s="2"/>
      <c r="AF7" s="2"/>
      <c r="AG7" s="3"/>
      <c r="AH7" s="3"/>
      <c r="AI7" s="3"/>
      <c r="AJ7" s="3"/>
      <c r="AK7" s="3"/>
      <c r="AL7" s="3"/>
      <c r="AM7" s="6"/>
      <c r="AN7" s="10"/>
      <c r="AO7" s="3"/>
      <c r="AP7" s="11"/>
      <c r="AQ7" s="30"/>
      <c r="AR7" s="12"/>
      <c r="AS7" s="2"/>
      <c r="AT7" s="2"/>
      <c r="AU7" s="3"/>
      <c r="AV7" s="3"/>
      <c r="AW7" s="3"/>
      <c r="AX7" s="3"/>
      <c r="AY7" s="3"/>
      <c r="AZ7" s="3"/>
      <c r="BA7" s="6"/>
      <c r="BB7" s="10"/>
      <c r="BC7" s="3"/>
      <c r="BD7" s="11"/>
      <c r="BE7" s="30"/>
      <c r="BF7" s="12"/>
      <c r="BG7" s="2"/>
      <c r="BH7" s="2"/>
      <c r="BI7" s="3"/>
      <c r="BJ7" s="3"/>
      <c r="BK7" s="3"/>
      <c r="BL7" s="3"/>
      <c r="BM7" s="3"/>
      <c r="BN7" s="3"/>
      <c r="BO7" s="6"/>
      <c r="BP7" s="10"/>
      <c r="BQ7" s="3"/>
      <c r="BR7" s="11"/>
      <c r="BS7" s="30"/>
      <c r="BT7" s="12"/>
      <c r="BU7" s="2"/>
      <c r="BV7" s="2"/>
      <c r="BW7" s="3"/>
      <c r="BX7" s="3"/>
      <c r="BY7" s="3"/>
      <c r="BZ7" s="3"/>
      <c r="CA7" s="3"/>
      <c r="CB7" s="3"/>
      <c r="CC7" s="6"/>
      <c r="CD7" s="10"/>
      <c r="CE7" s="3"/>
      <c r="CF7" s="11"/>
      <c r="CG7" s="30"/>
      <c r="CH7" s="12"/>
      <c r="CI7" s="2"/>
      <c r="CJ7" s="3"/>
      <c r="CK7" s="3"/>
      <c r="CL7" s="3"/>
      <c r="CM7" s="3"/>
      <c r="CN7" s="3"/>
      <c r="CO7" s="6"/>
      <c r="CP7" s="10"/>
      <c r="CQ7" s="3"/>
      <c r="CR7" s="11"/>
      <c r="CS7" s="12"/>
      <c r="CT7" s="2"/>
      <c r="CU7" s="3"/>
      <c r="CV7" s="3"/>
      <c r="CW7" s="3"/>
      <c r="CX7" s="3"/>
      <c r="CY7" s="3"/>
      <c r="CZ7" s="6"/>
      <c r="DA7" s="10"/>
      <c r="DB7" s="3"/>
      <c r="DC7" s="11"/>
      <c r="DD7" s="12"/>
      <c r="DE7" s="2"/>
      <c r="DF7" s="3"/>
      <c r="DG7" s="3"/>
      <c r="DH7" s="3"/>
      <c r="DI7" s="3"/>
      <c r="DJ7" s="3"/>
      <c r="DK7" s="6"/>
      <c r="DL7" s="10"/>
      <c r="DM7" s="3"/>
      <c r="DN7" s="11"/>
    </row>
    <row r="8" spans="1:118" ht="15" x14ac:dyDescent="0.2">
      <c r="A8" s="34">
        <v>1</v>
      </c>
      <c r="B8" s="35">
        <v>1</v>
      </c>
      <c r="C8" s="8" t="s">
        <v>50</v>
      </c>
      <c r="D8" s="25" t="s">
        <v>48</v>
      </c>
      <c r="E8" s="9" t="s">
        <v>45</v>
      </c>
      <c r="F8" s="31">
        <f xml:space="preserve"> AB8+AQ8+BE8+BS8</f>
        <v>357.37586502891253</v>
      </c>
      <c r="G8" s="32">
        <f>H8+I8+J8</f>
        <v>257.40999999999997</v>
      </c>
      <c r="H8" s="21">
        <f>X8+AM8+BA8+BO8+CC8+CO8+CZ8+DK8</f>
        <v>241.41</v>
      </c>
      <c r="I8" s="7">
        <f>Z8+AO8+BC8+BQ8+CE8+CQ8+DB8+DM8</f>
        <v>10</v>
      </c>
      <c r="J8" s="23">
        <f>R8+AG8+AU8+BI8+BW8+CJ8+CU8+DF8</f>
        <v>6</v>
      </c>
      <c r="K8" s="12">
        <v>49.31</v>
      </c>
      <c r="L8" s="2"/>
      <c r="M8" s="2"/>
      <c r="N8" s="2"/>
      <c r="O8" s="2"/>
      <c r="P8" s="2"/>
      <c r="Q8" s="2"/>
      <c r="R8" s="3">
        <v>0</v>
      </c>
      <c r="S8" s="3"/>
      <c r="T8" s="3"/>
      <c r="U8" s="3"/>
      <c r="V8" s="3"/>
      <c r="W8" s="13"/>
      <c r="X8" s="6">
        <f>IF(K8="DQ",0,K8+L8+M8+N8+O8+P8+Q8)</f>
        <v>49.31</v>
      </c>
      <c r="Y8" s="10">
        <f>R8</f>
        <v>0</v>
      </c>
      <c r="Z8" s="3">
        <f>(S8*5)+(T8*10)+(U8*10)+(V8*15)+(W8*20)</f>
        <v>0</v>
      </c>
      <c r="AA8" s="11">
        <f>IF(K8="DQ",0,X8+Y8+Z8)</f>
        <v>49.31</v>
      </c>
      <c r="AB8" s="30">
        <f>(MIN(AA$6:AA$15)/AA8)*100</f>
        <v>83.674711011965115</v>
      </c>
      <c r="AC8" s="12">
        <v>55.37</v>
      </c>
      <c r="AD8" s="2"/>
      <c r="AE8" s="2"/>
      <c r="AF8" s="2"/>
      <c r="AG8" s="3">
        <v>1</v>
      </c>
      <c r="AH8" s="3"/>
      <c r="AI8" s="3"/>
      <c r="AJ8" s="3"/>
      <c r="AK8" s="3"/>
      <c r="AL8" s="3"/>
      <c r="AM8" s="6">
        <f>IF(AC8="DQ",0,AC8+AD8+AE8+AF8)</f>
        <v>55.37</v>
      </c>
      <c r="AN8" s="10">
        <f>AG8</f>
        <v>1</v>
      </c>
      <c r="AO8" s="3">
        <f>(AH8*5)+(AI8*10)+(AJ8*10)+(AK8*15)+(AL8*20)</f>
        <v>0</v>
      </c>
      <c r="AP8" s="11">
        <f>IF(AC8="DQ",0,AM8+AN8+AO8)</f>
        <v>56.37</v>
      </c>
      <c r="AQ8" s="30">
        <f>(MIN(AP$6:AP$15)/AP8)*100</f>
        <v>95.210218201170832</v>
      </c>
      <c r="AR8" s="12">
        <v>48.23</v>
      </c>
      <c r="AS8" s="2"/>
      <c r="AT8" s="2"/>
      <c r="AU8" s="3">
        <v>3</v>
      </c>
      <c r="AV8" s="3"/>
      <c r="AW8" s="3"/>
      <c r="AX8" s="3">
        <v>1</v>
      </c>
      <c r="AY8" s="3"/>
      <c r="AZ8" s="3"/>
      <c r="BA8" s="6">
        <f>AR8+AS8+AT8</f>
        <v>48.23</v>
      </c>
      <c r="BB8" s="10">
        <f>AU8</f>
        <v>3</v>
      </c>
      <c r="BC8" s="3">
        <f>(AV8*5)+(AW8*10)+(AX8*10)+(AY8*15)+(AZ8*20)</f>
        <v>10</v>
      </c>
      <c r="BD8" s="11">
        <f>BA8+BB8+BC8</f>
        <v>61.23</v>
      </c>
      <c r="BE8" s="30">
        <f>(MIN(BD$6:BD$15)/BD8)*100</f>
        <v>78.490935815776581</v>
      </c>
      <c r="BF8" s="12">
        <v>39.159999999999997</v>
      </c>
      <c r="BG8" s="2"/>
      <c r="BH8" s="2"/>
      <c r="BI8" s="3">
        <v>1</v>
      </c>
      <c r="BJ8" s="3"/>
      <c r="BK8" s="3"/>
      <c r="BL8" s="3"/>
      <c r="BM8" s="3"/>
      <c r="BN8" s="3"/>
      <c r="BO8" s="6">
        <f>BF8+BG8+BH8</f>
        <v>39.159999999999997</v>
      </c>
      <c r="BP8" s="10">
        <f>BI8</f>
        <v>1</v>
      </c>
      <c r="BQ8" s="3">
        <f>(BJ8*5)+(BK8*10)+(BL8*10)+(BM8*15)+(BN8*20)</f>
        <v>0</v>
      </c>
      <c r="BR8" s="11">
        <f>IF(BF8="DQ",0,BO8+BP8+BQ8)</f>
        <v>40.159999999999997</v>
      </c>
      <c r="BS8" s="30">
        <f>(MIN(BR$6:BR$15)/BR8)*100</f>
        <v>100</v>
      </c>
      <c r="BT8" s="12">
        <v>49.34</v>
      </c>
      <c r="BU8" s="2"/>
      <c r="BV8" s="2"/>
      <c r="BW8" s="3">
        <v>1</v>
      </c>
      <c r="BX8" s="3"/>
      <c r="BY8" s="3"/>
      <c r="BZ8" s="3"/>
      <c r="CA8" s="3"/>
      <c r="CB8" s="3"/>
      <c r="CC8" s="6">
        <f>IF(BT8="DQ",0,BT8+BU8+BV8)</f>
        <v>49.34</v>
      </c>
      <c r="CD8" s="10">
        <f>BW8</f>
        <v>1</v>
      </c>
      <c r="CE8" s="3">
        <f>(BX8*5)+(BY8*10)+(BZ8*10)+(CA8*15)+(CB8*20)</f>
        <v>0</v>
      </c>
      <c r="CF8" s="11">
        <f>IF(BT8="DQ",0,CC8+CD8+CE8)</f>
        <v>50.34</v>
      </c>
      <c r="CG8" s="30">
        <f>(MIN(CF$6:CF$15)/CF8)*100</f>
        <v>100</v>
      </c>
      <c r="CH8" s="12"/>
      <c r="CI8" s="2"/>
      <c r="CJ8" s="3"/>
      <c r="CK8" s="3"/>
      <c r="CL8" s="3"/>
      <c r="CM8" s="3"/>
      <c r="CN8" s="3"/>
      <c r="CO8" s="6">
        <f>CH8+CI8</f>
        <v>0</v>
      </c>
      <c r="CP8" s="10">
        <f>CJ8/2</f>
        <v>0</v>
      </c>
      <c r="CQ8" s="3">
        <f>(CJ8*5)+(CK8*10)+(CL8*10)+(CM8*15)+(CN8*20)</f>
        <v>0</v>
      </c>
      <c r="CR8" s="11">
        <f>CO8+CP8+CQ8</f>
        <v>0</v>
      </c>
      <c r="CS8" s="12"/>
      <c r="CT8" s="2"/>
      <c r="CU8" s="3"/>
      <c r="CV8" s="3"/>
      <c r="CW8" s="3"/>
      <c r="CX8" s="3"/>
      <c r="CY8" s="3"/>
      <c r="CZ8" s="6">
        <f>CS8+CT8</f>
        <v>0</v>
      </c>
      <c r="DA8" s="10">
        <f>CU8/2</f>
        <v>0</v>
      </c>
      <c r="DB8" s="3">
        <f>(CV8*3)+(CW8*5)+(CX8*5)+(CY8*20)</f>
        <v>0</v>
      </c>
      <c r="DC8" s="11">
        <f>CZ8+DA8+DB8</f>
        <v>0</v>
      </c>
      <c r="DD8" s="12"/>
      <c r="DE8" s="2"/>
      <c r="DF8" s="3"/>
      <c r="DG8" s="3"/>
      <c r="DH8" s="3"/>
      <c r="DI8" s="3"/>
      <c r="DJ8" s="3"/>
      <c r="DK8" s="6">
        <f>DD8+DE8</f>
        <v>0</v>
      </c>
      <c r="DL8" s="10">
        <f>DF8/2</f>
        <v>0</v>
      </c>
      <c r="DM8" s="3">
        <f>(DG8*3)+(DH8*5)+(DI8*5)+(DJ8*20)</f>
        <v>0</v>
      </c>
      <c r="DN8" s="11">
        <f>DK8+DL8+DM8</f>
        <v>0</v>
      </c>
    </row>
    <row r="9" spans="1:118" ht="15" x14ac:dyDescent="0.2">
      <c r="A9" s="34">
        <v>2</v>
      </c>
      <c r="B9" s="35">
        <v>2</v>
      </c>
      <c r="C9" s="38" t="s">
        <v>44</v>
      </c>
      <c r="D9" s="40" t="s">
        <v>48</v>
      </c>
      <c r="E9" s="39" t="s">
        <v>45</v>
      </c>
      <c r="F9" s="31">
        <f xml:space="preserve"> AB9+AQ9+BE9+BS9</f>
        <v>336.07367759067751</v>
      </c>
      <c r="G9" s="32">
        <f>H9+I9+J9</f>
        <v>277.02999999999997</v>
      </c>
      <c r="H9" s="21">
        <f>X9+AM9+BA9+BO9+CC9+CO9+CZ9+DK9</f>
        <v>247.02999999999997</v>
      </c>
      <c r="I9" s="7">
        <f>Z9+AO9+BC9+BQ9+CE9+CQ9+DB9+DM9</f>
        <v>10</v>
      </c>
      <c r="J9" s="23">
        <f>R9+AG9+AU9+BI9+BW9+CJ9+CU9+DF9</f>
        <v>20</v>
      </c>
      <c r="K9" s="12">
        <v>48.87</v>
      </c>
      <c r="L9" s="2"/>
      <c r="M9" s="2"/>
      <c r="N9" s="2"/>
      <c r="O9" s="2"/>
      <c r="P9" s="2"/>
      <c r="Q9" s="2"/>
      <c r="R9" s="3">
        <v>2</v>
      </c>
      <c r="S9" s="3"/>
      <c r="T9" s="3"/>
      <c r="U9" s="3"/>
      <c r="V9" s="3"/>
      <c r="W9" s="13"/>
      <c r="X9" s="6">
        <f>IF(K9="DQ",0,K9+L9+M9+N9+O9+P9+Q9)</f>
        <v>48.87</v>
      </c>
      <c r="Y9" s="10">
        <f>R9</f>
        <v>2</v>
      </c>
      <c r="Z9" s="3">
        <f>(S9*5)+(T9*10)+(U9*10)+(V9*15)+(W9*20)</f>
        <v>0</v>
      </c>
      <c r="AA9" s="11">
        <f>IF(K9="DQ",0,X9+Y9+Z9)</f>
        <v>50.87</v>
      </c>
      <c r="AB9" s="30">
        <f>(MIN(AA$6:AA$15)/AA9)*100</f>
        <v>81.108708472577163</v>
      </c>
      <c r="AC9" s="12">
        <v>60.96</v>
      </c>
      <c r="AD9" s="2"/>
      <c r="AE9" s="2"/>
      <c r="AF9" s="2"/>
      <c r="AG9" s="3">
        <v>4</v>
      </c>
      <c r="AH9" s="3"/>
      <c r="AI9" s="3"/>
      <c r="AJ9" s="3"/>
      <c r="AK9" s="3"/>
      <c r="AL9" s="3"/>
      <c r="AM9" s="6">
        <f>IF(AC9="DQ",0,AC9+AD9+AE9+AF9)</f>
        <v>60.96</v>
      </c>
      <c r="AN9" s="10">
        <f>AG9</f>
        <v>4</v>
      </c>
      <c r="AO9" s="3">
        <f>(AH9*5)+(AI9*10)+(AJ9*10)+(AK9*15)+(AL9*20)</f>
        <v>0</v>
      </c>
      <c r="AP9" s="11">
        <f>IF(AC9="DQ",0,AM9+AN9+AO9)</f>
        <v>64.960000000000008</v>
      </c>
      <c r="AQ9" s="30">
        <f>(MIN(AP$6:AP$15)/AP9)*100</f>
        <v>82.620073891625609</v>
      </c>
      <c r="AR9" s="12">
        <v>42.19</v>
      </c>
      <c r="AS9" s="2"/>
      <c r="AT9" s="2"/>
      <c r="AU9" s="3">
        <v>4</v>
      </c>
      <c r="AV9" s="3"/>
      <c r="AW9" s="3"/>
      <c r="AX9" s="3">
        <v>1</v>
      </c>
      <c r="AY9" s="3"/>
      <c r="AZ9" s="3"/>
      <c r="BA9" s="6">
        <f>AR9+AS9+AT9</f>
        <v>42.19</v>
      </c>
      <c r="BB9" s="10">
        <f>AU9</f>
        <v>4</v>
      </c>
      <c r="BC9" s="3">
        <f>(AV9*5)+(AW9*10)+(AX9*10)+(AY9*15)+(AZ9*20)</f>
        <v>10</v>
      </c>
      <c r="BD9" s="11">
        <f>BA9+BB9+BC9</f>
        <v>56.19</v>
      </c>
      <c r="BE9" s="30">
        <f>(MIN(BD$6:BD$15)/BD9)*100</f>
        <v>85.531233315536582</v>
      </c>
      <c r="BF9" s="12">
        <v>45.26</v>
      </c>
      <c r="BG9" s="2"/>
      <c r="BH9" s="2"/>
      <c r="BI9" s="3">
        <v>1</v>
      </c>
      <c r="BJ9" s="3"/>
      <c r="BK9" s="3"/>
      <c r="BL9" s="3"/>
      <c r="BM9" s="3"/>
      <c r="BN9" s="3"/>
      <c r="BO9" s="6">
        <f>BF9+BG9+BH9</f>
        <v>45.26</v>
      </c>
      <c r="BP9" s="10">
        <f>BI9</f>
        <v>1</v>
      </c>
      <c r="BQ9" s="3">
        <f>(BJ9*5)+(BK9*10)+(BL9*10)+(BM9*15)+(BN9*20)</f>
        <v>0</v>
      </c>
      <c r="BR9" s="11">
        <f>IF(BF9="DQ",0,BO9+BP9+BQ9)</f>
        <v>46.26</v>
      </c>
      <c r="BS9" s="30">
        <f>(MIN(BR$6:BR$15)/BR9)*100</f>
        <v>86.813661910938166</v>
      </c>
      <c r="BT9" s="12">
        <v>49.75</v>
      </c>
      <c r="BU9" s="2"/>
      <c r="BV9" s="2"/>
      <c r="BW9" s="3">
        <v>9</v>
      </c>
      <c r="BX9" s="3"/>
      <c r="BY9" s="3"/>
      <c r="BZ9" s="3"/>
      <c r="CA9" s="3"/>
      <c r="CB9" s="3"/>
      <c r="CC9" s="6">
        <f>IF(BT9="DQ",0,BT9+BU9+BV9)</f>
        <v>49.75</v>
      </c>
      <c r="CD9" s="10">
        <f>BW9</f>
        <v>9</v>
      </c>
      <c r="CE9" s="3">
        <f>(BX9*5)+(BY9*10)+(BZ9*10)+(CA9*15)+(CB9*20)</f>
        <v>0</v>
      </c>
      <c r="CF9" s="11">
        <f>IF(BT9="DQ",0,CC9+CD9+CE9)</f>
        <v>58.75</v>
      </c>
      <c r="CG9" s="30">
        <f>(MIN(CF$6:CF$15)/CF9)*100</f>
        <v>85.685106382978731</v>
      </c>
      <c r="CH9" s="12"/>
      <c r="CI9" s="2"/>
      <c r="CJ9" s="3"/>
      <c r="CK9" s="3"/>
      <c r="CL9" s="3"/>
      <c r="CM9" s="3"/>
      <c r="CN9" s="3"/>
      <c r="CO9" s="6">
        <f>CH9+CI9</f>
        <v>0</v>
      </c>
      <c r="CP9" s="10">
        <f>CJ9/2</f>
        <v>0</v>
      </c>
      <c r="CQ9" s="3">
        <f>(CJ9*5)+(CK9*10)+(CL9*10)+(CM9*15)+(CN9*20)</f>
        <v>0</v>
      </c>
      <c r="CR9" s="11">
        <f>CO9+CP9+CQ9</f>
        <v>0</v>
      </c>
      <c r="CS9" s="12"/>
      <c r="CT9" s="2"/>
      <c r="CU9" s="3"/>
      <c r="CV9" s="3"/>
      <c r="CW9" s="3"/>
      <c r="CX9" s="3"/>
      <c r="CY9" s="3"/>
      <c r="CZ9" s="6">
        <f>CS9+CT9</f>
        <v>0</v>
      </c>
      <c r="DA9" s="10">
        <f>CU9/2</f>
        <v>0</v>
      </c>
      <c r="DB9" s="3">
        <f>(CV9*3)+(CW9*5)+(CX9*5)+(CY9*20)</f>
        <v>0</v>
      </c>
      <c r="DC9" s="11">
        <f>CZ9+DA9+DB9</f>
        <v>0</v>
      </c>
      <c r="DD9" s="12"/>
      <c r="DE9" s="2"/>
      <c r="DF9" s="3"/>
      <c r="DG9" s="3"/>
      <c r="DH9" s="3"/>
      <c r="DI9" s="3"/>
      <c r="DJ9" s="3"/>
      <c r="DK9" s="6">
        <f>DD9+DE9</f>
        <v>0</v>
      </c>
      <c r="DL9" s="10">
        <f>DF9/2</f>
        <v>0</v>
      </c>
      <c r="DM9" s="3">
        <f>(DG9*3)+(DH9*5)+(DI9*5)+(DJ9*20)</f>
        <v>0</v>
      </c>
      <c r="DN9" s="11">
        <f>DK9+DL9+DM9</f>
        <v>0</v>
      </c>
    </row>
    <row r="10" spans="1:118" ht="15" x14ac:dyDescent="0.2">
      <c r="A10" s="34">
        <v>3</v>
      </c>
      <c r="B10" s="35">
        <v>3</v>
      </c>
      <c r="C10" s="38" t="s">
        <v>41</v>
      </c>
      <c r="D10" s="25" t="s">
        <v>49</v>
      </c>
      <c r="E10" s="39" t="s">
        <v>45</v>
      </c>
      <c r="F10" s="31">
        <f xml:space="preserve"> AB10+AQ10+BE10+BS10</f>
        <v>326.7839939164395</v>
      </c>
      <c r="G10" s="32">
        <f>H10+I10+J10</f>
        <v>304.72000000000003</v>
      </c>
      <c r="H10" s="21">
        <f>X10+AM10+BA10+BO10+CC10+CO10+CZ10+DK10</f>
        <v>245.72</v>
      </c>
      <c r="I10" s="7">
        <f>Z10+AO10+BC10+BQ10+CE10+CQ10+DB10+DM10</f>
        <v>30</v>
      </c>
      <c r="J10" s="23">
        <f>R10+AG10+AU10+BI10+BW10+CJ10+CU10+DF10</f>
        <v>29</v>
      </c>
      <c r="K10" s="12">
        <v>53.59</v>
      </c>
      <c r="L10" s="2"/>
      <c r="M10" s="2"/>
      <c r="N10" s="2"/>
      <c r="O10" s="2"/>
      <c r="P10" s="2"/>
      <c r="Q10" s="2"/>
      <c r="R10" s="3">
        <v>4</v>
      </c>
      <c r="S10" s="3"/>
      <c r="T10" s="3">
        <v>1</v>
      </c>
      <c r="U10" s="3">
        <v>1</v>
      </c>
      <c r="V10" s="3"/>
      <c r="W10" s="13"/>
      <c r="X10" s="6">
        <f>IF(K10="DQ",0,K10+L10+M10+N10+O10+P10+Q10)</f>
        <v>53.59</v>
      </c>
      <c r="Y10" s="10">
        <f>R10</f>
        <v>4</v>
      </c>
      <c r="Z10" s="3">
        <f>(S10*5)+(T10*10)+(U10*10)+(V10*15)+(W10*20)</f>
        <v>20</v>
      </c>
      <c r="AA10" s="11">
        <f>IF(K10="DQ",0,X10+Y10+Z10)</f>
        <v>77.59</v>
      </c>
      <c r="AB10" s="30">
        <f>(MIN(AA$6:AA$15)/AA10)*100</f>
        <v>53.176955793272327</v>
      </c>
      <c r="AC10" s="12">
        <v>42.67</v>
      </c>
      <c r="AD10" s="2"/>
      <c r="AE10" s="2"/>
      <c r="AF10" s="2"/>
      <c r="AG10" s="3">
        <v>11</v>
      </c>
      <c r="AH10" s="3"/>
      <c r="AI10" s="3"/>
      <c r="AJ10" s="3"/>
      <c r="AK10" s="3"/>
      <c r="AL10" s="3"/>
      <c r="AM10" s="6">
        <f>IF(AC10="DQ",0,AC10+AD10+AE10+AF10)</f>
        <v>42.67</v>
      </c>
      <c r="AN10" s="10">
        <f>AG10</f>
        <v>11</v>
      </c>
      <c r="AO10" s="3">
        <f>(AH10*5)+(AI10*10)+(AJ10*10)+(AK10*15)+(AL10*20)</f>
        <v>0</v>
      </c>
      <c r="AP10" s="11">
        <f>IF(AC10="DQ",0,AM10+AN10+AO10)</f>
        <v>53.67</v>
      </c>
      <c r="AQ10" s="30">
        <f>(MIN(AP$6:AP$15)/AP10)*100</f>
        <v>100</v>
      </c>
      <c r="AR10" s="12">
        <v>45.06</v>
      </c>
      <c r="AS10" s="2"/>
      <c r="AT10" s="2"/>
      <c r="AU10" s="3">
        <v>3</v>
      </c>
      <c r="AV10" s="3"/>
      <c r="AW10" s="3"/>
      <c r="AX10" s="3"/>
      <c r="AY10" s="3"/>
      <c r="AZ10" s="3"/>
      <c r="BA10" s="6">
        <f>AR10+AS10+AT10</f>
        <v>45.06</v>
      </c>
      <c r="BB10" s="10">
        <f>AU10</f>
        <v>3</v>
      </c>
      <c r="BC10" s="3">
        <f>(AV10*5)+(AW10*10)+(AX10*10)+(AY10*15)+(AZ10*20)</f>
        <v>0</v>
      </c>
      <c r="BD10" s="11">
        <f>BA10+BB10+BC10</f>
        <v>48.06</v>
      </c>
      <c r="BE10" s="30">
        <f>(MIN(BD$6:BD$15)/BD10)*100</f>
        <v>100</v>
      </c>
      <c r="BF10" s="12">
        <v>53.56</v>
      </c>
      <c r="BG10" s="2"/>
      <c r="BH10" s="2"/>
      <c r="BI10" s="3">
        <v>1</v>
      </c>
      <c r="BJ10" s="3"/>
      <c r="BK10" s="3"/>
      <c r="BL10" s="3"/>
      <c r="BM10" s="3"/>
      <c r="BN10" s="3"/>
      <c r="BO10" s="6">
        <f>BF10+BG10+BH10</f>
        <v>53.56</v>
      </c>
      <c r="BP10" s="10">
        <f>BI10</f>
        <v>1</v>
      </c>
      <c r="BQ10" s="3">
        <f>(BJ10*5)+(BK10*10)+(BL10*10)+(BM10*15)+(BN10*20)</f>
        <v>0</v>
      </c>
      <c r="BR10" s="11">
        <f>IF(BF10="DQ",0,BO10+BP10+BQ10)</f>
        <v>54.56</v>
      </c>
      <c r="BS10" s="30">
        <f>(MIN(BR$6:BR$15)/BR10)*100</f>
        <v>73.607038123167143</v>
      </c>
      <c r="BT10" s="12">
        <v>50.84</v>
      </c>
      <c r="BU10" s="2"/>
      <c r="BV10" s="2"/>
      <c r="BW10" s="3">
        <v>10</v>
      </c>
      <c r="BX10" s="3"/>
      <c r="BY10" s="3"/>
      <c r="BZ10" s="3">
        <v>1</v>
      </c>
      <c r="CA10" s="3"/>
      <c r="CB10" s="3"/>
      <c r="CC10" s="6">
        <f>IF(BT10="DQ",0,BT10+BU10+BV10)</f>
        <v>50.84</v>
      </c>
      <c r="CD10" s="10">
        <f>BW10</f>
        <v>10</v>
      </c>
      <c r="CE10" s="3">
        <f>(BX10*5)+(BY10*10)+(BZ10*10)+(CA10*15)+(CB10*20)</f>
        <v>10</v>
      </c>
      <c r="CF10" s="11">
        <f>IF(BT10="DQ",0,CC10+CD10+CE10)</f>
        <v>70.84</v>
      </c>
      <c r="CG10" s="30">
        <f>(MIN(CF$6:CF$15)/CF10)*100</f>
        <v>71.061547148503664</v>
      </c>
      <c r="CH10" s="12"/>
      <c r="CI10" s="2"/>
      <c r="CJ10" s="3"/>
      <c r="CK10" s="3"/>
      <c r="CL10" s="3"/>
      <c r="CM10" s="3"/>
      <c r="CN10" s="3"/>
      <c r="CO10" s="6">
        <f>CH10+CI10</f>
        <v>0</v>
      </c>
      <c r="CP10" s="10">
        <f>CJ10/2</f>
        <v>0</v>
      </c>
      <c r="CQ10" s="3">
        <f>(CJ10*5)+(CK10*10)+(CL10*10)+(CM10*15)+(CN10*20)</f>
        <v>0</v>
      </c>
      <c r="CR10" s="11">
        <f>CO10+CP10+CQ10</f>
        <v>0</v>
      </c>
      <c r="CS10" s="12"/>
      <c r="CT10" s="2"/>
      <c r="CU10" s="3"/>
      <c r="CV10" s="3"/>
      <c r="CW10" s="3"/>
      <c r="CX10" s="3"/>
      <c r="CY10" s="3"/>
      <c r="CZ10" s="6">
        <f>CS10+CT10</f>
        <v>0</v>
      </c>
      <c r="DA10" s="10">
        <f>CU10/2</f>
        <v>0</v>
      </c>
      <c r="DB10" s="3">
        <f>(CV10*3)+(CW10*5)+(CX10*5)+(CY10*20)</f>
        <v>0</v>
      </c>
      <c r="DC10" s="11">
        <f>CZ10+DA10+DB10</f>
        <v>0</v>
      </c>
      <c r="DD10" s="12"/>
      <c r="DE10" s="2"/>
      <c r="DF10" s="3"/>
      <c r="DG10" s="3"/>
      <c r="DH10" s="3"/>
      <c r="DI10" s="3"/>
      <c r="DJ10" s="3"/>
      <c r="DK10" s="6">
        <f>DD10+DE10</f>
        <v>0</v>
      </c>
      <c r="DL10" s="10">
        <f>DF10/2</f>
        <v>0</v>
      </c>
      <c r="DM10" s="3">
        <f>(DG10*3)+(DH10*5)+(DI10*5)+(DJ10*20)</f>
        <v>0</v>
      </c>
      <c r="DN10" s="11">
        <f>DK10+DL10+DM10</f>
        <v>0</v>
      </c>
    </row>
    <row r="11" spans="1:118" ht="15" x14ac:dyDescent="0.2">
      <c r="A11" s="34">
        <v>4</v>
      </c>
      <c r="B11" s="35">
        <v>4</v>
      </c>
      <c r="C11" s="38" t="s">
        <v>46</v>
      </c>
      <c r="D11" s="25" t="s">
        <v>48</v>
      </c>
      <c r="E11" s="41" t="s">
        <v>45</v>
      </c>
      <c r="F11" s="31">
        <f xml:space="preserve"> AB11+AQ11+BE11+BS11</f>
        <v>300.56853231778678</v>
      </c>
      <c r="G11" s="32">
        <f>H11+I11+J11</f>
        <v>345.33</v>
      </c>
      <c r="H11" s="21">
        <f>X11+AM11+BA11+BO11+CC11+CO11+CZ11+DK11</f>
        <v>312.33</v>
      </c>
      <c r="I11" s="7">
        <f>Z11+AO11+BC11+BQ11+CE11+CQ11+DB11+DM11</f>
        <v>15</v>
      </c>
      <c r="J11" s="23">
        <f>R11+AG11+AU11+BI11+BW11+CJ11+CU11+DF11</f>
        <v>18</v>
      </c>
      <c r="K11" s="12">
        <v>33.03</v>
      </c>
      <c r="L11" s="2"/>
      <c r="M11" s="2"/>
      <c r="N11" s="2"/>
      <c r="O11" s="2"/>
      <c r="P11" s="27"/>
      <c r="Q11" s="2"/>
      <c r="R11" s="3">
        <v>11</v>
      </c>
      <c r="S11" s="3"/>
      <c r="T11" s="3"/>
      <c r="U11" s="3"/>
      <c r="V11" s="3"/>
      <c r="W11" s="13"/>
      <c r="X11" s="6">
        <f>IF(K11="DQ",0,K11+L11+M11+N11+O11+P11+Q11)</f>
        <v>33.03</v>
      </c>
      <c r="Y11" s="10">
        <f>R11</f>
        <v>11</v>
      </c>
      <c r="Z11" s="3">
        <f>(S11*5)+(T11*10)+(U11*10)+(V11*15)+(W11*20)</f>
        <v>0</v>
      </c>
      <c r="AA11" s="11">
        <f>IF(K11="DQ",0,X11+Y11+Z11)</f>
        <v>44.03</v>
      </c>
      <c r="AB11" s="30">
        <f>(MIN(AA$6:AA$15)/AA11)*100</f>
        <v>93.708834885305464</v>
      </c>
      <c r="AC11" s="12">
        <v>65.69</v>
      </c>
      <c r="AD11" s="2"/>
      <c r="AE11" s="2"/>
      <c r="AF11" s="2"/>
      <c r="AG11" s="3">
        <v>4</v>
      </c>
      <c r="AH11" s="3"/>
      <c r="AI11" s="3"/>
      <c r="AJ11" s="3"/>
      <c r="AK11" s="3"/>
      <c r="AL11" s="3"/>
      <c r="AM11" s="6">
        <f>IF(AC11="DQ",0,AC11+AD11+AE11+AF11)</f>
        <v>65.69</v>
      </c>
      <c r="AN11" s="10">
        <f>AG11</f>
        <v>4</v>
      </c>
      <c r="AO11" s="3">
        <f>(AH11*5)+(AI11*10)+(AJ11*10)+(AK11*15)+(AL11*20)</f>
        <v>0</v>
      </c>
      <c r="AP11" s="11">
        <f>IF(AC11="DQ",0,AM11+AN11+AO11)</f>
        <v>69.69</v>
      </c>
      <c r="AQ11" s="30">
        <f>(MIN(AP$6:AP$15)/AP11)*100</f>
        <v>77.012483857081378</v>
      </c>
      <c r="AR11" s="12">
        <v>49.16</v>
      </c>
      <c r="AS11" s="2"/>
      <c r="AT11" s="2"/>
      <c r="AU11" s="3">
        <v>1</v>
      </c>
      <c r="AV11" s="3">
        <v>1</v>
      </c>
      <c r="AW11" s="3"/>
      <c r="AX11" s="3"/>
      <c r="AY11" s="3"/>
      <c r="AZ11" s="3"/>
      <c r="BA11" s="6">
        <f>AR11+AS11+AT11</f>
        <v>49.16</v>
      </c>
      <c r="BB11" s="10">
        <f>AU11</f>
        <v>1</v>
      </c>
      <c r="BC11" s="3">
        <f>(AV11*5)+(AW11*10)+(AX11*10)+(AY11*15)+(AZ11*20)</f>
        <v>5</v>
      </c>
      <c r="BD11" s="11">
        <f>BA11+BB11+BC11</f>
        <v>55.16</v>
      </c>
      <c r="BE11" s="30">
        <f>(MIN(BD$6:BD$15)/BD11)*100</f>
        <v>87.128353879622921</v>
      </c>
      <c r="BF11" s="12">
        <v>94.01</v>
      </c>
      <c r="BG11" s="2"/>
      <c r="BH11" s="2"/>
      <c r="BI11" s="3">
        <v>0</v>
      </c>
      <c r="BJ11" s="3"/>
      <c r="BK11" s="3"/>
      <c r="BL11" s="3"/>
      <c r="BM11" s="3"/>
      <c r="BN11" s="3"/>
      <c r="BO11" s="6">
        <f>BF11+BG11+BH11</f>
        <v>94.01</v>
      </c>
      <c r="BP11" s="10">
        <f>BI11</f>
        <v>0</v>
      </c>
      <c r="BQ11" s="3">
        <f>(BJ11*5)+(BK11*10)+(BL11*10)+(BM11*15)+(BN11*20)</f>
        <v>0</v>
      </c>
      <c r="BR11" s="11">
        <f>IF(BF11="DQ",0,BO11+BP11+BQ11)</f>
        <v>94.01</v>
      </c>
      <c r="BS11" s="30">
        <f>(MIN(BR$6:BR$15)/BR11)*100</f>
        <v>42.718859695777041</v>
      </c>
      <c r="BT11" s="12">
        <v>70.44</v>
      </c>
      <c r="BU11" s="2"/>
      <c r="BV11" s="2"/>
      <c r="BW11" s="3">
        <v>2</v>
      </c>
      <c r="BX11" s="3"/>
      <c r="BY11" s="3"/>
      <c r="BZ11" s="3">
        <v>1</v>
      </c>
      <c r="CA11" s="3"/>
      <c r="CB11" s="3"/>
      <c r="CC11" s="6">
        <f>IF(BT11="DQ",0,BT11+BU11+BV11)</f>
        <v>70.44</v>
      </c>
      <c r="CD11" s="10">
        <f>BW11</f>
        <v>2</v>
      </c>
      <c r="CE11" s="3">
        <f>(BX11*5)+(BY11*10)+(BZ11*10)+(CA11*15)+(CB11*20)</f>
        <v>10</v>
      </c>
      <c r="CF11" s="11">
        <f>IF(BT11="DQ",0,CC11+CD11+CE11)</f>
        <v>82.44</v>
      </c>
      <c r="CG11" s="30">
        <f>(MIN(CF$6:CF$15)/CF11)*100</f>
        <v>61.062590975254736</v>
      </c>
      <c r="CH11" s="12"/>
      <c r="CI11" s="2"/>
      <c r="CJ11" s="3"/>
      <c r="CK11" s="3"/>
      <c r="CL11" s="3"/>
      <c r="CM11" s="3"/>
      <c r="CN11" s="3"/>
      <c r="CO11" s="6">
        <f>CH11+CI11</f>
        <v>0</v>
      </c>
      <c r="CP11" s="10">
        <f>CJ11/2</f>
        <v>0</v>
      </c>
      <c r="CQ11" s="3">
        <f>(CJ11*5)+(CK11*10)+(CL11*10)+(CM11*15)+(CN11*20)</f>
        <v>0</v>
      </c>
      <c r="CR11" s="11">
        <f>CO11+CP11+CQ11</f>
        <v>0</v>
      </c>
      <c r="CS11" s="12"/>
      <c r="CT11" s="2"/>
      <c r="CU11" s="3"/>
      <c r="CV11" s="3"/>
      <c r="CW11" s="3"/>
      <c r="CX11" s="3"/>
      <c r="CY11" s="3"/>
      <c r="CZ11" s="6">
        <f>CS11+CT11</f>
        <v>0</v>
      </c>
      <c r="DA11" s="10">
        <f>CU11/2</f>
        <v>0</v>
      </c>
      <c r="DB11" s="3">
        <f>(CV11*3)+(CW11*5)+(CX11*5)+(CY11*20)</f>
        <v>0</v>
      </c>
      <c r="DC11" s="11">
        <f>CZ11+DA11+DB11</f>
        <v>0</v>
      </c>
      <c r="DD11" s="12"/>
      <c r="DE11" s="2"/>
      <c r="DF11" s="3"/>
      <c r="DG11" s="3"/>
      <c r="DH11" s="3"/>
      <c r="DI11" s="3"/>
      <c r="DJ11" s="3"/>
      <c r="DK11" s="6">
        <f>DD11+DE11</f>
        <v>0</v>
      </c>
      <c r="DL11" s="10">
        <f>DF11/2</f>
        <v>0</v>
      </c>
      <c r="DM11" s="3">
        <f>(DG11*3)+(DH11*5)+(DI11*5)+(DJ11*20)</f>
        <v>0</v>
      </c>
      <c r="DN11" s="11">
        <f>DK11+DL11+DM11</f>
        <v>0</v>
      </c>
    </row>
    <row r="12" spans="1:118" ht="15" x14ac:dyDescent="0.2">
      <c r="A12" s="34">
        <v>5</v>
      </c>
      <c r="B12" s="35">
        <v>5</v>
      </c>
      <c r="C12" s="38" t="s">
        <v>51</v>
      </c>
      <c r="D12" s="25" t="s">
        <v>48</v>
      </c>
      <c r="E12" s="39" t="s">
        <v>45</v>
      </c>
      <c r="F12" s="31">
        <f xml:space="preserve"> AB12+AQ12+BE12+BS12</f>
        <v>293.67434152544456</v>
      </c>
      <c r="G12" s="32">
        <f>H12+I12+J12</f>
        <v>349.59</v>
      </c>
      <c r="H12" s="21">
        <f>X12+AM12+BA12+BO12+CC12+CO12+CZ12+DK12</f>
        <v>320.58999999999997</v>
      </c>
      <c r="I12" s="7">
        <f>Z12+AO12+BC12+BQ12+CE12+CQ12+DB12+DM12</f>
        <v>0</v>
      </c>
      <c r="J12" s="23">
        <f>R12+AG12+AU12+BI12+BW12+CJ12+CU12+DF12</f>
        <v>29</v>
      </c>
      <c r="K12" s="12">
        <v>41.26</v>
      </c>
      <c r="L12" s="2"/>
      <c r="M12" s="2"/>
      <c r="N12" s="2"/>
      <c r="O12" s="2"/>
      <c r="P12" s="2"/>
      <c r="Q12" s="2"/>
      <c r="R12" s="3">
        <v>0</v>
      </c>
      <c r="S12" s="3"/>
      <c r="T12" s="3"/>
      <c r="U12" s="3"/>
      <c r="V12" s="3"/>
      <c r="W12" s="13"/>
      <c r="X12" s="6">
        <f>IF(K12="DQ",0,K12+L12+M12+N12+O12+P12+Q12)</f>
        <v>41.26</v>
      </c>
      <c r="Y12" s="10">
        <f>R12</f>
        <v>0</v>
      </c>
      <c r="Z12" s="3">
        <f>(S12*5)+(T12*10)+(U12*10)+(V12*15)+(W12*20)</f>
        <v>0</v>
      </c>
      <c r="AA12" s="11">
        <f>IF(K12="DQ",0,X12+Y12+Z12)</f>
        <v>41.26</v>
      </c>
      <c r="AB12" s="30">
        <f>(MIN(AA$6:AA$15)/AA12)*100</f>
        <v>100</v>
      </c>
      <c r="AC12" s="12">
        <v>76.67</v>
      </c>
      <c r="AD12" s="2"/>
      <c r="AE12" s="2"/>
      <c r="AF12" s="2"/>
      <c r="AG12" s="3">
        <v>6</v>
      </c>
      <c r="AH12" s="3"/>
      <c r="AI12" s="3"/>
      <c r="AJ12" s="3"/>
      <c r="AK12" s="3"/>
      <c r="AL12" s="3"/>
      <c r="AM12" s="6">
        <f>IF(AC12="DQ",0,AC12+AD12+AE12+AF12)</f>
        <v>76.67</v>
      </c>
      <c r="AN12" s="10">
        <f>AG12</f>
        <v>6</v>
      </c>
      <c r="AO12" s="3">
        <f>(AH12*5)+(AI12*10)+(AJ12*10)+(AK12*15)+(AL12*20)</f>
        <v>0</v>
      </c>
      <c r="AP12" s="11">
        <f>IF(AC12="DQ",0,AM12+AN12+AO12)</f>
        <v>82.67</v>
      </c>
      <c r="AQ12" s="30">
        <f>(MIN(AP$6:AP$15)/AP12)*100</f>
        <v>64.920769323817581</v>
      </c>
      <c r="AR12" s="12">
        <v>92.47</v>
      </c>
      <c r="AS12" s="2"/>
      <c r="AT12" s="2"/>
      <c r="AU12" s="3">
        <v>5</v>
      </c>
      <c r="AV12" s="3"/>
      <c r="AW12" s="3"/>
      <c r="AX12" s="3"/>
      <c r="AY12" s="3"/>
      <c r="AZ12" s="3"/>
      <c r="BA12" s="6">
        <f>AR12+AS12+AT12</f>
        <v>92.47</v>
      </c>
      <c r="BB12" s="10">
        <f>AU12</f>
        <v>5</v>
      </c>
      <c r="BC12" s="3">
        <f>(AV12*5)+(AW12*10)+(AX12*10)+(AY12*15)+(AZ12*20)</f>
        <v>0</v>
      </c>
      <c r="BD12" s="11">
        <f>BA12+BB12+BC12</f>
        <v>97.47</v>
      </c>
      <c r="BE12" s="30">
        <f>(MIN(BD$6:BD$15)/BD12)*100</f>
        <v>49.307479224376735</v>
      </c>
      <c r="BF12" s="12">
        <v>46.55</v>
      </c>
      <c r="BG12" s="2"/>
      <c r="BH12" s="2"/>
      <c r="BI12" s="3">
        <v>4</v>
      </c>
      <c r="BJ12" s="3"/>
      <c r="BK12" s="3"/>
      <c r="BL12" s="3"/>
      <c r="BM12" s="3"/>
      <c r="BN12" s="3"/>
      <c r="BO12" s="6">
        <f>BF12+BG12+BH12</f>
        <v>46.55</v>
      </c>
      <c r="BP12" s="10">
        <f>BI12</f>
        <v>4</v>
      </c>
      <c r="BQ12" s="3">
        <f>(BJ12*5)+(BK12*10)+(BL12*10)+(BM12*15)+(BN12*20)</f>
        <v>0</v>
      </c>
      <c r="BR12" s="11">
        <f>IF(BF12="DQ",0,BO12+BP12+BQ12)</f>
        <v>50.55</v>
      </c>
      <c r="BS12" s="30">
        <f>(MIN(BR$6:BR$15)/BR12)*100</f>
        <v>79.446092977250245</v>
      </c>
      <c r="BT12" s="12">
        <v>63.64</v>
      </c>
      <c r="BU12" s="2"/>
      <c r="BV12" s="2"/>
      <c r="BW12" s="3">
        <v>14</v>
      </c>
      <c r="BX12" s="3"/>
      <c r="BY12" s="3"/>
      <c r="BZ12" s="3"/>
      <c r="CA12" s="3"/>
      <c r="CB12" s="3"/>
      <c r="CC12" s="6">
        <f>IF(BT12="DQ",0,BT12+BU12+BV12)</f>
        <v>63.64</v>
      </c>
      <c r="CD12" s="10">
        <f>BW12</f>
        <v>14</v>
      </c>
      <c r="CE12" s="3">
        <f>(BX12*5)+(BY12*10)+(BZ12*10)+(CA12*15)+(CB12*20)</f>
        <v>0</v>
      </c>
      <c r="CF12" s="11">
        <f>IF(BT12="DQ",0,CC12+CD12+CE12)</f>
        <v>77.64</v>
      </c>
      <c r="CG12" s="30">
        <f>(MIN(CF$6:CF$15)/CF12)*100</f>
        <v>64.83771251931995</v>
      </c>
      <c r="CH12" s="12"/>
      <c r="CI12" s="2"/>
      <c r="CJ12" s="3"/>
      <c r="CK12" s="3"/>
      <c r="CL12" s="3"/>
      <c r="CM12" s="3"/>
      <c r="CN12" s="3"/>
      <c r="CO12" s="6">
        <f>CH12+CI12</f>
        <v>0</v>
      </c>
      <c r="CP12" s="10">
        <f>CJ12/2</f>
        <v>0</v>
      </c>
      <c r="CQ12" s="3">
        <f>(CJ12*5)+(CK12*10)+(CL12*10)+(CM12*15)+(CN12*20)</f>
        <v>0</v>
      </c>
      <c r="CR12" s="11">
        <f>CO12+CP12+CQ12</f>
        <v>0</v>
      </c>
      <c r="CS12" s="12"/>
      <c r="CT12" s="2"/>
      <c r="CU12" s="3"/>
      <c r="CV12" s="3"/>
      <c r="CW12" s="3"/>
      <c r="CX12" s="3"/>
      <c r="CY12" s="3"/>
      <c r="CZ12" s="6">
        <f>CS12+CT12</f>
        <v>0</v>
      </c>
      <c r="DA12" s="10">
        <f>CU12/2</f>
        <v>0</v>
      </c>
      <c r="DB12" s="3">
        <f>(CV12*3)+(CW12*5)+(CX12*5)+(CY12*20)</f>
        <v>0</v>
      </c>
      <c r="DC12" s="11">
        <f>CZ12+DA12+DB12</f>
        <v>0</v>
      </c>
      <c r="DD12" s="12"/>
      <c r="DE12" s="2"/>
      <c r="DF12" s="3"/>
      <c r="DG12" s="3"/>
      <c r="DH12" s="3"/>
      <c r="DI12" s="3"/>
      <c r="DJ12" s="3"/>
      <c r="DK12" s="6">
        <f>DD12+DE12</f>
        <v>0</v>
      </c>
      <c r="DL12" s="10">
        <f>DF12/2</f>
        <v>0</v>
      </c>
      <c r="DM12" s="3">
        <f>(DG12*3)+(DH12*5)+(DI12*5)+(DJ12*20)</f>
        <v>0</v>
      </c>
      <c r="DN12" s="11">
        <f>DK12+DL12+DM12</f>
        <v>0</v>
      </c>
    </row>
    <row r="13" spans="1:118" ht="15" x14ac:dyDescent="0.2">
      <c r="A13" s="34">
        <v>6</v>
      </c>
      <c r="B13" s="35">
        <v>6</v>
      </c>
      <c r="C13" s="38" t="s">
        <v>43</v>
      </c>
      <c r="D13" s="25" t="s">
        <v>48</v>
      </c>
      <c r="E13" s="39" t="s">
        <v>45</v>
      </c>
      <c r="F13" s="31">
        <f xml:space="preserve"> AB13+AQ13+BE13+BS13</f>
        <v>280.89913671432083</v>
      </c>
      <c r="G13" s="32">
        <f>H13+I13+J13</f>
        <v>322.25</v>
      </c>
      <c r="H13" s="21">
        <f>X13+AM13+BA13+BO13+CC13+CO13+CZ13+DK13</f>
        <v>305.25</v>
      </c>
      <c r="I13" s="7">
        <f>Z13+AO13+BC13+BQ13+CE13+CQ13+DB13+DM13</f>
        <v>10</v>
      </c>
      <c r="J13" s="23">
        <f>R13+AG13+AU13+BI13+BW13+CJ13+CU13+DF13</f>
        <v>7</v>
      </c>
      <c r="K13" s="12">
        <v>75.06</v>
      </c>
      <c r="L13" s="2"/>
      <c r="M13" s="2"/>
      <c r="N13" s="2"/>
      <c r="O13" s="2"/>
      <c r="P13" s="2"/>
      <c r="Q13" s="2"/>
      <c r="R13" s="3">
        <v>2</v>
      </c>
      <c r="S13" s="3"/>
      <c r="T13" s="3"/>
      <c r="U13" s="3"/>
      <c r="V13" s="3"/>
      <c r="W13" s="13"/>
      <c r="X13" s="6">
        <f>IF(K13="DQ",0,K13+L13+M13+N13+O13+P13+Q13)</f>
        <v>75.06</v>
      </c>
      <c r="Y13" s="10">
        <f>R13</f>
        <v>2</v>
      </c>
      <c r="Z13" s="3">
        <f>(S13*5)+(T13*10)+(U13*10)+(V13*15)+(W13*20)</f>
        <v>0</v>
      </c>
      <c r="AA13" s="11">
        <f>IF(K13="DQ",0,X13+Y13+Z13)</f>
        <v>77.06</v>
      </c>
      <c r="AB13" s="30">
        <f>(MIN(AA$6:AA$15)/AA13)*100</f>
        <v>53.542694004671674</v>
      </c>
      <c r="AC13" s="12">
        <v>66.25</v>
      </c>
      <c r="AD13" s="2"/>
      <c r="AE13" s="2"/>
      <c r="AF13" s="2"/>
      <c r="AG13" s="3">
        <v>4</v>
      </c>
      <c r="AH13" s="3"/>
      <c r="AI13" s="3"/>
      <c r="AJ13" s="3"/>
      <c r="AK13" s="3"/>
      <c r="AL13" s="3"/>
      <c r="AM13" s="6">
        <f>IF(AC13="DQ",0,AC13+AD13+AE13+AF13)</f>
        <v>66.25</v>
      </c>
      <c r="AN13" s="10">
        <f>AG13</f>
        <v>4</v>
      </c>
      <c r="AO13" s="3">
        <f>(AH13*5)+(AI13*10)+(AJ13*10)+(AK13*15)+(AL13*20)</f>
        <v>0</v>
      </c>
      <c r="AP13" s="11">
        <f>IF(AC13="DQ",0,AM13+AN13+AO13)</f>
        <v>70.25</v>
      </c>
      <c r="AQ13" s="30">
        <f>(MIN(AP$6:AP$15)/AP13)*100</f>
        <v>76.39857651245552</v>
      </c>
      <c r="AR13" s="12">
        <v>56.09</v>
      </c>
      <c r="AS13" s="2"/>
      <c r="AT13" s="2"/>
      <c r="AU13" s="3">
        <v>0</v>
      </c>
      <c r="AV13" s="3"/>
      <c r="AW13" s="3"/>
      <c r="AX13" s="3">
        <v>1</v>
      </c>
      <c r="AY13" s="3"/>
      <c r="AZ13" s="3"/>
      <c r="BA13" s="6">
        <f>AR13+AS13+AT13</f>
        <v>56.09</v>
      </c>
      <c r="BB13" s="10">
        <f>AU13</f>
        <v>0</v>
      </c>
      <c r="BC13" s="3">
        <f>(AV13*5)+(AW13*10)+(AX13*10)+(AY13*15)+(AZ13*20)</f>
        <v>10</v>
      </c>
      <c r="BD13" s="11">
        <f>BA13+BB13+BC13</f>
        <v>66.09</v>
      </c>
      <c r="BE13" s="30">
        <f>(MIN(BD$6:BD$15)/BD13)*100</f>
        <v>72.719019518837939</v>
      </c>
      <c r="BF13" s="12">
        <v>50.33</v>
      </c>
      <c r="BG13" s="2"/>
      <c r="BH13" s="2"/>
      <c r="BI13" s="3">
        <v>1</v>
      </c>
      <c r="BJ13" s="3"/>
      <c r="BK13" s="3"/>
      <c r="BL13" s="3"/>
      <c r="BM13" s="3"/>
      <c r="BN13" s="3"/>
      <c r="BO13" s="6">
        <f>BF13+BG13+BH13</f>
        <v>50.33</v>
      </c>
      <c r="BP13" s="10">
        <f>BI13</f>
        <v>1</v>
      </c>
      <c r="BQ13" s="3">
        <f>(BJ13*5)+(BK13*10)+(BL13*10)+(BM13*15)+(BN13*20)</f>
        <v>0</v>
      </c>
      <c r="BR13" s="11">
        <f>IF(BF13="DQ",0,BO13+BP13+BQ13)</f>
        <v>51.33</v>
      </c>
      <c r="BS13" s="30">
        <f>(MIN(BR$6:BR$15)/BR13)*100</f>
        <v>78.238846678355728</v>
      </c>
      <c r="BT13" s="12">
        <v>57.52</v>
      </c>
      <c r="BU13" s="2"/>
      <c r="BV13" s="2"/>
      <c r="BW13" s="3">
        <v>0</v>
      </c>
      <c r="BX13" s="3"/>
      <c r="BY13" s="3"/>
      <c r="BZ13" s="3"/>
      <c r="CA13" s="3"/>
      <c r="CB13" s="3"/>
      <c r="CC13" s="6">
        <f>IF(BT13="DQ",0,BT13+BU13+BV13)</f>
        <v>57.52</v>
      </c>
      <c r="CD13" s="10">
        <f>BW13</f>
        <v>0</v>
      </c>
      <c r="CE13" s="3">
        <f>(BX13*5)+(BY13*10)+(BZ13*10)+(CA13*15)+(CB13*20)</f>
        <v>0</v>
      </c>
      <c r="CF13" s="11">
        <f>IF(BT13="DQ",0,CC13+CD13+CE13)</f>
        <v>57.52</v>
      </c>
      <c r="CG13" s="30">
        <f>(MIN(CF$6:CF$15)/CF13)*100</f>
        <v>87.517385257301811</v>
      </c>
      <c r="CH13" s="12"/>
      <c r="CI13" s="2"/>
      <c r="CJ13" s="3"/>
      <c r="CK13" s="3"/>
      <c r="CL13" s="3"/>
      <c r="CM13" s="3"/>
      <c r="CN13" s="3"/>
      <c r="CO13" s="6">
        <f>CH13+CI13</f>
        <v>0</v>
      </c>
      <c r="CP13" s="10">
        <f>CJ13/2</f>
        <v>0</v>
      </c>
      <c r="CQ13" s="3">
        <f>(CJ13*5)+(CK13*10)+(CL13*10)+(CM13*15)+(CN13*20)</f>
        <v>0</v>
      </c>
      <c r="CR13" s="11">
        <f>CO13+CP13+CQ13</f>
        <v>0</v>
      </c>
      <c r="CS13" s="12"/>
      <c r="CT13" s="2"/>
      <c r="CU13" s="3"/>
      <c r="CV13" s="3"/>
      <c r="CW13" s="3"/>
      <c r="CX13" s="3"/>
      <c r="CY13" s="3"/>
      <c r="CZ13" s="6">
        <f>CS13+CT13</f>
        <v>0</v>
      </c>
      <c r="DA13" s="10">
        <f>CU13/2</f>
        <v>0</v>
      </c>
      <c r="DB13" s="3">
        <f>(CV13*3)+(CW13*5)+(CX13*5)+(CY13*20)</f>
        <v>0</v>
      </c>
      <c r="DC13" s="11">
        <f>CZ13+DA13+DB13</f>
        <v>0</v>
      </c>
      <c r="DD13" s="12"/>
      <c r="DE13" s="2"/>
      <c r="DF13" s="3"/>
      <c r="DG13" s="3"/>
      <c r="DH13" s="3"/>
      <c r="DI13" s="3"/>
      <c r="DJ13" s="3"/>
      <c r="DK13" s="6">
        <f>DD13+DE13</f>
        <v>0</v>
      </c>
      <c r="DL13" s="10">
        <f>DF13/2</f>
        <v>0</v>
      </c>
      <c r="DM13" s="3">
        <f>(DG13*3)+(DH13*5)+(DI13*5)+(DJ13*20)</f>
        <v>0</v>
      </c>
      <c r="DN13" s="11">
        <f>DK13+DL13+DM13</f>
        <v>0</v>
      </c>
    </row>
    <row r="14" spans="1:118" ht="15" x14ac:dyDescent="0.2">
      <c r="A14" s="34">
        <v>9</v>
      </c>
      <c r="B14" s="35">
        <v>7</v>
      </c>
      <c r="C14" s="8" t="s">
        <v>40</v>
      </c>
      <c r="D14" s="41" t="s">
        <v>48</v>
      </c>
      <c r="E14" s="41" t="s">
        <v>45</v>
      </c>
      <c r="F14" s="31">
        <f xml:space="preserve"> AB14+AQ14+BE14+BS14</f>
        <v>213.71304867478773</v>
      </c>
      <c r="G14" s="32">
        <f>H14+I14+J14</f>
        <v>430.5</v>
      </c>
      <c r="H14" s="21">
        <f>X14+AM14+BA14+BO14+CC14+CO14+CZ14+DK14</f>
        <v>345.5</v>
      </c>
      <c r="I14" s="7">
        <f>Z14+AO14+BC14+BQ14+CE14+CQ14+DB14+DM14</f>
        <v>30</v>
      </c>
      <c r="J14" s="23">
        <f>R14+AG14+AU14+BI14+BW14+CJ14+CU14+DF14</f>
        <v>55</v>
      </c>
      <c r="K14" s="12">
        <v>60.92</v>
      </c>
      <c r="L14" s="2"/>
      <c r="M14" s="2"/>
      <c r="N14" s="2"/>
      <c r="O14" s="2"/>
      <c r="P14" s="2"/>
      <c r="Q14" s="2"/>
      <c r="R14" s="3">
        <v>12</v>
      </c>
      <c r="S14" s="3"/>
      <c r="T14" s="3"/>
      <c r="U14" s="3"/>
      <c r="V14" s="3"/>
      <c r="W14" s="13"/>
      <c r="X14" s="6">
        <f>IF(K14="DQ",0,K14+L14+M14+N14+O14+P14+Q14)</f>
        <v>60.92</v>
      </c>
      <c r="Y14" s="10">
        <f>R14</f>
        <v>12</v>
      </c>
      <c r="Z14" s="3">
        <f>(S14*5)+(T14*10)+(U14*10)+(V14*15)+(W14*20)</f>
        <v>0</v>
      </c>
      <c r="AA14" s="11">
        <f>IF(K14="DQ",0,X14+Y14+Z14)</f>
        <v>72.92</v>
      </c>
      <c r="AB14" s="30">
        <f>(MIN(AA$6:AA$15)/AA14)*100</f>
        <v>56.582556226001088</v>
      </c>
      <c r="AC14" s="26">
        <v>75.3</v>
      </c>
      <c r="AD14" s="2"/>
      <c r="AE14" s="2"/>
      <c r="AF14" s="2"/>
      <c r="AG14" s="3">
        <v>5</v>
      </c>
      <c r="AH14" s="3"/>
      <c r="AI14" s="3"/>
      <c r="AJ14" s="3"/>
      <c r="AK14" s="3"/>
      <c r="AL14" s="3"/>
      <c r="AM14" s="6">
        <f>IF(AC14="DQ",0,AC14+AD14+AE14+AF14)</f>
        <v>75.3</v>
      </c>
      <c r="AN14" s="10">
        <f>AG14</f>
        <v>5</v>
      </c>
      <c r="AO14" s="3">
        <f>(AH14*5)+(AI14*10)+(AJ14*10)+(AK14*15)+(AL14*20)</f>
        <v>0</v>
      </c>
      <c r="AP14" s="11">
        <f>IF(AC14="DQ",0,AM14+AN14+AO14)</f>
        <v>80.3</v>
      </c>
      <c r="AQ14" s="30">
        <f>(MIN(AP$6:AP$15)/AP14)*100</f>
        <v>66.836861768368621</v>
      </c>
      <c r="AR14" s="12">
        <v>62.38</v>
      </c>
      <c r="AS14" s="2"/>
      <c r="AT14" s="2"/>
      <c r="AU14" s="3">
        <v>27</v>
      </c>
      <c r="AV14" s="3"/>
      <c r="AW14" s="3"/>
      <c r="AX14" s="3">
        <v>1</v>
      </c>
      <c r="AY14" s="3"/>
      <c r="AZ14" s="3"/>
      <c r="BA14" s="6">
        <f>IF(AR14="DQ",0,AR14+AS14+AT14)</f>
        <v>62.38</v>
      </c>
      <c r="BB14" s="10">
        <f>AU14</f>
        <v>27</v>
      </c>
      <c r="BC14" s="3">
        <f>(AV14*5)+(AW14*10)+(AX14*10)+(AY14*15)+(AZ14*20)</f>
        <v>10</v>
      </c>
      <c r="BD14" s="11">
        <f>IF(AR14="DQ",0,BA14+BB14+BC14)</f>
        <v>99.38</v>
      </c>
      <c r="BE14" s="30">
        <f>(MIN(BD$6:BD$15)/BD14)*100</f>
        <v>48.359830951901792</v>
      </c>
      <c r="BF14" s="12">
        <v>68.77</v>
      </c>
      <c r="BG14" s="2"/>
      <c r="BH14" s="2"/>
      <c r="BI14" s="3">
        <v>7</v>
      </c>
      <c r="BJ14" s="3"/>
      <c r="BK14" s="3">
        <v>1</v>
      </c>
      <c r="BL14" s="3">
        <v>1</v>
      </c>
      <c r="BM14" s="3"/>
      <c r="BN14" s="3"/>
      <c r="BO14" s="6">
        <f>IF(BF14="DQ",0,BF14+BG14+BH14)</f>
        <v>68.77</v>
      </c>
      <c r="BP14" s="10">
        <f>BI14</f>
        <v>7</v>
      </c>
      <c r="BQ14" s="3">
        <f>(BJ14*5)+(BK14*10)+(BL14*10)+(BM14*15)+(BN14*20)</f>
        <v>20</v>
      </c>
      <c r="BR14" s="11">
        <f>IF(BF14="DQ",0,BO14+BP14+BQ14)</f>
        <v>95.77</v>
      </c>
      <c r="BS14" s="30">
        <f>(MIN(BR$6:BR$15)/BR14)*100</f>
        <v>41.933799728516234</v>
      </c>
      <c r="BT14" s="12">
        <v>78.13</v>
      </c>
      <c r="BU14" s="2"/>
      <c r="BV14" s="2"/>
      <c r="BW14" s="3">
        <v>4</v>
      </c>
      <c r="BX14" s="3"/>
      <c r="BY14" s="3"/>
      <c r="BZ14" s="3"/>
      <c r="CA14" s="3"/>
      <c r="CB14" s="3"/>
      <c r="CC14" s="6">
        <f>IF(BT14="DQ",0,BT14+BU14+BV14)</f>
        <v>78.13</v>
      </c>
      <c r="CD14" s="10">
        <f>BW14</f>
        <v>4</v>
      </c>
      <c r="CE14" s="3">
        <f>(BX14*5)+(BY14*10)+(BZ14*10)+(CA14*15)+(CB14*20)</f>
        <v>0</v>
      </c>
      <c r="CF14" s="11">
        <f>IF(BT14="DQ",0,CC14+CD14+CE14)</f>
        <v>82.13</v>
      </c>
      <c r="CG14" s="30">
        <f>(MIN(CF$6:CF$15)/CF14)*100</f>
        <v>61.293071959089254</v>
      </c>
      <c r="CH14" s="12"/>
      <c r="CI14" s="2"/>
      <c r="CJ14" s="3"/>
      <c r="CK14" s="3"/>
      <c r="CL14" s="3"/>
      <c r="CM14" s="3"/>
      <c r="CN14" s="3"/>
      <c r="CO14" s="6">
        <f>CH14+CI14</f>
        <v>0</v>
      </c>
      <c r="CP14" s="10">
        <f>CJ14/2</f>
        <v>0</v>
      </c>
      <c r="CQ14" s="3">
        <f>(CJ14*5)+(CK14*10)+(CL14*10)+(CM14*15)+(CN14*20)</f>
        <v>0</v>
      </c>
      <c r="CR14" s="11">
        <f>CO14+CP14+CQ14</f>
        <v>0</v>
      </c>
      <c r="CS14" s="12"/>
      <c r="CT14" s="2"/>
      <c r="CU14" s="3"/>
      <c r="CV14" s="3"/>
      <c r="CW14" s="3"/>
      <c r="CX14" s="3"/>
      <c r="CY14" s="3"/>
      <c r="CZ14" s="6">
        <f>CS14+CT14</f>
        <v>0</v>
      </c>
      <c r="DA14" s="10">
        <f>CU14/2</f>
        <v>0</v>
      </c>
      <c r="DB14" s="3">
        <f>(CV14*3)+(CW14*5)+(CX14*5)+(CY14*20)</f>
        <v>0</v>
      </c>
      <c r="DC14" s="11">
        <f>CZ14+DA14+DB14</f>
        <v>0</v>
      </c>
      <c r="DD14" s="12"/>
      <c r="DE14" s="2"/>
      <c r="DF14" s="3"/>
      <c r="DG14" s="3"/>
      <c r="DH14" s="3"/>
      <c r="DI14" s="3"/>
      <c r="DJ14" s="3"/>
      <c r="DK14" s="6">
        <f>DD14+DE14</f>
        <v>0</v>
      </c>
      <c r="DL14" s="10">
        <f>DF14/2</f>
        <v>0</v>
      </c>
      <c r="DM14" s="3">
        <f>(DG14*3)+(DH14*5)+(DI14*5)+(DJ14*20)</f>
        <v>0</v>
      </c>
      <c r="DN14" s="11">
        <f>DK14+DL14+DM14</f>
        <v>0</v>
      </c>
    </row>
    <row r="15" spans="1:118" ht="15" x14ac:dyDescent="0.2">
      <c r="A15" s="34">
        <v>10</v>
      </c>
      <c r="B15" s="35">
        <v>8</v>
      </c>
      <c r="C15" s="38" t="s">
        <v>54</v>
      </c>
      <c r="D15" s="40" t="s">
        <v>48</v>
      </c>
      <c r="E15" s="40" t="s">
        <v>45</v>
      </c>
      <c r="F15" s="31">
        <f xml:space="preserve"> AB15+AQ15+BE15+BS15</f>
        <v>212.40018862064082</v>
      </c>
      <c r="G15" s="32">
        <f>H15+I15+J15</f>
        <v>435.84000000000003</v>
      </c>
      <c r="H15" s="21">
        <f>X15+AM15+BA15+BO15+CC15+CO15+CZ15+DK15</f>
        <v>397.84000000000003</v>
      </c>
      <c r="I15" s="7">
        <f>Z15+AO15+BC15+BQ15+CE15+CQ15+DB15+DM15</f>
        <v>25</v>
      </c>
      <c r="J15" s="23">
        <f>R15+AG15+AU15+BI15+BW15+CJ15+CU15+DF15</f>
        <v>13</v>
      </c>
      <c r="K15" s="12">
        <v>74.010000000000005</v>
      </c>
      <c r="L15" s="2"/>
      <c r="M15" s="2"/>
      <c r="N15" s="2"/>
      <c r="O15" s="2"/>
      <c r="P15" s="2"/>
      <c r="Q15" s="2"/>
      <c r="R15" s="3">
        <v>1</v>
      </c>
      <c r="S15" s="3"/>
      <c r="T15" s="3"/>
      <c r="U15" s="3"/>
      <c r="V15" s="3"/>
      <c r="W15" s="13"/>
      <c r="X15" s="6">
        <f>IF(K15="DQ",0,K15+L15+M15+N15+O15+P15+Q15)</f>
        <v>74.010000000000005</v>
      </c>
      <c r="Y15" s="10">
        <f>R15</f>
        <v>1</v>
      </c>
      <c r="Z15" s="3">
        <f>(S15*5)+(T15*10)+(U15*10)+(V15*15)+(W15*20)</f>
        <v>0</v>
      </c>
      <c r="AA15" s="11">
        <f>IF(K15="DQ",0,X15+Y15+Z15)</f>
        <v>75.010000000000005</v>
      </c>
      <c r="AB15" s="30">
        <f>(MIN(AA$6:AA$15)/AA15)*100</f>
        <v>55.00599920010665</v>
      </c>
      <c r="AC15" s="12">
        <v>79.97</v>
      </c>
      <c r="AD15" s="2"/>
      <c r="AE15" s="2"/>
      <c r="AF15" s="2"/>
      <c r="AG15" s="3">
        <v>2</v>
      </c>
      <c r="AH15" s="3"/>
      <c r="AI15" s="3"/>
      <c r="AJ15" s="3"/>
      <c r="AK15" s="3"/>
      <c r="AL15" s="3"/>
      <c r="AM15" s="6">
        <f>IF(AC15="DQ",0,AC15+AD15+AE15+AF15)</f>
        <v>79.97</v>
      </c>
      <c r="AN15" s="10">
        <f>AG15</f>
        <v>2</v>
      </c>
      <c r="AO15" s="3">
        <f>(AH15*5)+(AI15*10)+(AJ15*10)+(AK15*15)+(AL15*20)</f>
        <v>0</v>
      </c>
      <c r="AP15" s="11">
        <f>IF(AC15="DQ",0,AM15+AN15+AO15)</f>
        <v>81.97</v>
      </c>
      <c r="AQ15" s="30">
        <f>(MIN(AP$6:AP$15)/AP15)*100</f>
        <v>65.475173844089312</v>
      </c>
      <c r="AR15" s="12">
        <v>75.05</v>
      </c>
      <c r="AS15" s="2"/>
      <c r="AT15" s="2"/>
      <c r="AU15" s="3">
        <v>5</v>
      </c>
      <c r="AV15" s="3"/>
      <c r="AW15" s="3"/>
      <c r="AX15" s="3">
        <v>1</v>
      </c>
      <c r="AY15" s="3"/>
      <c r="AZ15" s="3"/>
      <c r="BA15" s="6">
        <f>AR15+AS15+AT15</f>
        <v>75.05</v>
      </c>
      <c r="BB15" s="10">
        <f>AU15</f>
        <v>5</v>
      </c>
      <c r="BC15" s="3">
        <f>(AV15*5)+(AW15*10)+(AX15*10)+(AY15*15)+(AZ15*20)</f>
        <v>10</v>
      </c>
      <c r="BD15" s="11">
        <f>BA15+BB15+BC15</f>
        <v>90.05</v>
      </c>
      <c r="BE15" s="30">
        <f>(MIN(BD$6:BD$15)/BD15)*100</f>
        <v>53.370349805663523</v>
      </c>
      <c r="BF15" s="12">
        <v>85.18</v>
      </c>
      <c r="BG15" s="2"/>
      <c r="BH15" s="2"/>
      <c r="BI15" s="3">
        <v>4</v>
      </c>
      <c r="BJ15" s="3"/>
      <c r="BK15" s="3"/>
      <c r="BL15" s="3"/>
      <c r="BM15" s="3">
        <v>1</v>
      </c>
      <c r="BN15" s="3"/>
      <c r="BO15" s="6">
        <f>BF15+BG15+BH15</f>
        <v>85.18</v>
      </c>
      <c r="BP15" s="10">
        <f>BI15</f>
        <v>4</v>
      </c>
      <c r="BQ15" s="3">
        <f>(BJ15*5)+(BK15*10)+(BL15*10)+(BM15*15)+(BN15*20)</f>
        <v>15</v>
      </c>
      <c r="BR15" s="11">
        <f>IF(BF15="DQ",0,BO15+BP15+BQ15)</f>
        <v>104.18</v>
      </c>
      <c r="BS15" s="30">
        <f>(MIN(BR$6:BR$15)/BR15)*100</f>
        <v>38.548665770781334</v>
      </c>
      <c r="BT15" s="12">
        <v>83.63</v>
      </c>
      <c r="BU15" s="2"/>
      <c r="BV15" s="2"/>
      <c r="BW15" s="3">
        <v>1</v>
      </c>
      <c r="BX15" s="3"/>
      <c r="BY15" s="3"/>
      <c r="BZ15" s="3"/>
      <c r="CA15" s="3"/>
      <c r="CB15" s="3"/>
      <c r="CC15" s="6">
        <f>IF(BT15="DQ",0,BT15+BU15+BV15)</f>
        <v>83.63</v>
      </c>
      <c r="CD15" s="10">
        <f>BW15</f>
        <v>1</v>
      </c>
      <c r="CE15" s="3">
        <f>(BX15*5)+(BY15*10)+(BZ15*10)+(CA15*15)+(CB15*20)</f>
        <v>0</v>
      </c>
      <c r="CF15" s="11">
        <f>IF(BT15="DQ",0,CC15+CD15+CE15)</f>
        <v>84.63</v>
      </c>
      <c r="CG15" s="30">
        <f>(MIN(CF$6:CF$15)/CF15)*100</f>
        <v>59.482453030840134</v>
      </c>
      <c r="CH15" s="12"/>
      <c r="CI15" s="2"/>
      <c r="CJ15" s="3"/>
      <c r="CK15" s="3"/>
      <c r="CL15" s="3"/>
      <c r="CM15" s="3"/>
      <c r="CN15" s="3"/>
      <c r="CO15" s="6">
        <f>CH15+CI15</f>
        <v>0</v>
      </c>
      <c r="CP15" s="10">
        <f>CJ15/2</f>
        <v>0</v>
      </c>
      <c r="CQ15" s="3">
        <f>(CJ15*5)+(CK15*10)+(CL15*10)+(CM15*15)+(CN15*20)</f>
        <v>0</v>
      </c>
      <c r="CR15" s="11">
        <f>CO15+CP15+CQ15</f>
        <v>0</v>
      </c>
      <c r="CS15" s="12"/>
      <c r="CT15" s="2"/>
      <c r="CU15" s="3"/>
      <c r="CV15" s="3"/>
      <c r="CW15" s="3"/>
      <c r="CX15" s="3"/>
      <c r="CY15" s="3"/>
      <c r="CZ15" s="6">
        <f>CS15+CT15</f>
        <v>0</v>
      </c>
      <c r="DA15" s="10">
        <f>CU15/2</f>
        <v>0</v>
      </c>
      <c r="DB15" s="3">
        <f>(CV15*3)+(CW15*5)+(CX15*5)+(CY15*20)</f>
        <v>0</v>
      </c>
      <c r="DC15" s="11">
        <f>CZ15+DA15+DB15</f>
        <v>0</v>
      </c>
      <c r="DD15" s="12"/>
      <c r="DE15" s="2"/>
      <c r="DF15" s="3"/>
      <c r="DG15" s="3"/>
      <c r="DH15" s="3"/>
      <c r="DI15" s="3"/>
      <c r="DJ15" s="3"/>
      <c r="DK15" s="6">
        <f>DD15+DE15</f>
        <v>0</v>
      </c>
      <c r="DL15" s="10">
        <f>DF15/2</f>
        <v>0</v>
      </c>
      <c r="DM15" s="3">
        <f>(DG15*3)+(DH15*5)+(DI15*5)+(DJ15*20)</f>
        <v>0</v>
      </c>
      <c r="DN15" s="11">
        <f>DK15+DL15+DM15</f>
        <v>0</v>
      </c>
    </row>
    <row r="17" spans="1:17" x14ac:dyDescent="0.2">
      <c r="A17" s="5">
        <v>10</v>
      </c>
      <c r="B17" s="5">
        <v>10</v>
      </c>
      <c r="C17" s="1" t="s">
        <v>47</v>
      </c>
    </row>
    <row r="19" spans="1:17" x14ac:dyDescent="0.2">
      <c r="Q19" s="28"/>
    </row>
  </sheetData>
  <sortState ref="A5:DN15">
    <sortCondition descending="1" ref="F8:F15"/>
  </sortState>
  <mergeCells count="10">
    <mergeCell ref="C7:E7"/>
    <mergeCell ref="C3:E3"/>
    <mergeCell ref="C4:E4"/>
    <mergeCell ref="CH1:CI1"/>
    <mergeCell ref="F1:J1"/>
    <mergeCell ref="K1:AA1"/>
    <mergeCell ref="AC1:AQ1"/>
    <mergeCell ref="AR1:BE1"/>
    <mergeCell ref="BF1:BR1"/>
    <mergeCell ref="BT1:CG1"/>
  </mergeCells>
  <phoneticPr fontId="3" type="noConversion"/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"/>
  <sheetViews>
    <sheetView workbookViewId="0">
      <selection activeCell="J22" sqref="J22"/>
    </sheetView>
  </sheetViews>
  <sheetFormatPr defaultColWidth="8" defaultRowHeight="12.75" x14ac:dyDescent="0.2"/>
  <cols>
    <col min="1" max="1" width="7.42578125" style="5" customWidth="1"/>
    <col min="2" max="2" width="25.7109375" style="1" customWidth="1"/>
    <col min="3" max="3" width="5.7109375" style="1" customWidth="1"/>
    <col min="4" max="4" width="4.85546875" style="1" customWidth="1"/>
    <col min="5" max="5" width="8.5703125" style="1" customWidth="1"/>
    <col min="6" max="6" width="7.5703125" style="1" customWidth="1"/>
    <col min="7" max="7" width="5.28515625" style="1" customWidth="1"/>
    <col min="8" max="8" width="5.5703125" style="1" customWidth="1"/>
    <col min="9" max="9" width="5" style="1" customWidth="1"/>
    <col min="10" max="10" width="6.5703125" style="1" customWidth="1"/>
    <col min="11" max="16" width="5.5703125" style="1" customWidth="1"/>
    <col min="17" max="17" width="3.85546875" style="1" customWidth="1"/>
    <col min="18" max="20" width="2.28515625" style="1" customWidth="1"/>
    <col min="21" max="21" width="3.5703125" style="1" customWidth="1"/>
    <col min="22" max="22" width="6.7109375" style="1" customWidth="1"/>
    <col min="23" max="23" width="4.5703125" style="1" customWidth="1"/>
    <col min="24" max="24" width="4.28515625" style="1" customWidth="1"/>
    <col min="25" max="25" width="7" style="4" customWidth="1"/>
    <col min="26" max="29" width="5.5703125" style="1" customWidth="1"/>
    <col min="30" max="30" width="3.85546875" style="1" customWidth="1"/>
    <col min="31" max="33" width="2.28515625" style="1" customWidth="1"/>
    <col min="34" max="34" width="3.5703125" style="1" customWidth="1"/>
    <col min="35" max="35" width="6.5703125" style="1" customWidth="1"/>
    <col min="36" max="36" width="4.5703125" style="1" customWidth="1"/>
    <col min="37" max="37" width="4.28515625" style="1" customWidth="1"/>
    <col min="38" max="38" width="6.5703125" style="1" customWidth="1"/>
    <col min="39" max="41" width="5.5703125" style="1" customWidth="1"/>
    <col min="42" max="42" width="3.85546875" style="1" customWidth="1"/>
    <col min="43" max="45" width="2.28515625" style="1" customWidth="1"/>
    <col min="46" max="46" width="3.5703125" style="1" customWidth="1"/>
    <col min="47" max="47" width="6.5703125" style="1" customWidth="1"/>
    <col min="48" max="48" width="4.5703125" style="1" customWidth="1"/>
    <col min="49" max="49" width="4.28515625" style="1" customWidth="1"/>
    <col min="50" max="50" width="6.5703125" style="1" customWidth="1"/>
    <col min="51" max="53" width="5.5703125" style="1" customWidth="1"/>
    <col min="54" max="54" width="3.85546875" style="1" customWidth="1"/>
    <col min="55" max="57" width="2.28515625" style="1" customWidth="1"/>
    <col min="58" max="58" width="3.5703125" style="1" customWidth="1"/>
    <col min="59" max="59" width="6.5703125" style="1" customWidth="1"/>
    <col min="60" max="60" width="4.5703125" style="1" customWidth="1"/>
    <col min="61" max="61" width="4.28515625" style="1" customWidth="1"/>
    <col min="62" max="62" width="6.5703125" style="1" customWidth="1"/>
    <col min="63" max="65" width="5.5703125" style="1" customWidth="1"/>
    <col min="66" max="66" width="3.85546875" style="1" customWidth="1"/>
    <col min="67" max="69" width="2.28515625" style="1" customWidth="1"/>
    <col min="70" max="70" width="3.5703125" style="1" customWidth="1"/>
    <col min="71" max="71" width="6.5703125" style="1" customWidth="1"/>
    <col min="72" max="72" width="4.5703125" style="1" customWidth="1"/>
    <col min="73" max="73" width="4.28515625" style="1" customWidth="1"/>
    <col min="74" max="74" width="6.5703125" style="1" customWidth="1"/>
    <col min="75" max="76" width="5.5703125" style="1" customWidth="1"/>
    <col min="77" max="77" width="3.85546875" style="1" customWidth="1"/>
    <col min="78" max="80" width="2.28515625" style="1" customWidth="1"/>
    <col min="81" max="81" width="3.5703125" style="1" customWidth="1"/>
    <col min="82" max="82" width="6.5703125" style="1" customWidth="1"/>
    <col min="83" max="83" width="4.5703125" style="1" customWidth="1"/>
    <col min="84" max="84" width="4.28515625" style="1" customWidth="1"/>
    <col min="85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6384" width="8" style="1"/>
  </cols>
  <sheetData/>
  <phoneticPr fontId="3" type="noConversion"/>
  <printOptions gridLines="1" gridLinesSet="0"/>
  <pageMargins left="0.25" right="0.25" top="0.5" bottom="0.25" header="0.5" footer="0.5"/>
  <pageSetup paperSize="0" scale="0" horizontalDpi="0" verticalDpi="0" copies="0" r:id="rId1"/>
  <headerFooter alignWithMargins="0">
    <oddHeader>Page &amp;P&amp;RIDPA Match Scoring Spreadsheet (X-Large)</oddHeader>
  </headerFooter>
  <colBreaks count="3" manualBreakCount="3">
    <brk min="9" max="96" man="1"/>
    <brk id="41" man="1"/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Gary</cp:lastModifiedBy>
  <cp:lastPrinted>2011-08-06T22:50:12Z</cp:lastPrinted>
  <dcterms:created xsi:type="dcterms:W3CDTF">2010-05-02T17:04:59Z</dcterms:created>
  <dcterms:modified xsi:type="dcterms:W3CDTF">2014-06-14T22:52:32Z</dcterms:modified>
</cp:coreProperties>
</file>