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an Moya\Documents\NTSA\"/>
    </mc:Choice>
  </mc:AlternateContent>
  <workbookProtection workbookAlgorithmName="SHA-512" workbookHashValue="To1qT1tGkBUrTUx31hGQviZURAKijVmmQZOW8SdrTXSrvZfNt3LcqWtzB/8IgFCXKozzDey42rfuv4kvRrE/Tw==" workbookSaltValue="6y6aMRPpJc2C+JbLazvO2A==" workbookSpinCount="100000" lockStructure="1"/>
  <bookViews>
    <workbookView xWindow="0" yWindow="0" windowWidth="28800" windowHeight="12435"/>
  </bookViews>
  <sheets>
    <sheet name="Data input" sheetId="3" r:id="rId1"/>
    <sheet name="Final Page Winners" sheetId="7" r:id="rId2"/>
    <sheet name="Match Overview Data" sheetId="6" r:id="rId3"/>
    <sheet name="Old Page that sucks" sheetId="1" state="hidden" r:id="rId4"/>
    <sheet name="Stage Overview" sheetId="5" r:id="rId5"/>
    <sheet name="Extra Sheet" sheetId="4" state="hidden" r:id="rId6"/>
  </sheets>
  <calcPr calcId="152511"/>
</workbook>
</file>

<file path=xl/calcChain.xml><?xml version="1.0" encoding="utf-8"?>
<calcChain xmlns="http://schemas.openxmlformats.org/spreadsheetml/2006/main">
  <c r="T5" i="6" l="1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4" i="6"/>
  <c r="Q24" i="6"/>
  <c r="Q25" i="6"/>
  <c r="Q26" i="6"/>
  <c r="Q27" i="6"/>
  <c r="Q28" i="6"/>
  <c r="Q29" i="6"/>
  <c r="Q30" i="6"/>
  <c r="Q31" i="6"/>
  <c r="Q32" i="6"/>
  <c r="Q33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4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E6" i="6" l="1"/>
  <c r="G6" i="6" s="1"/>
  <c r="E7" i="6"/>
  <c r="G7" i="6" s="1"/>
  <c r="E8" i="6"/>
  <c r="G8" i="6" s="1"/>
  <c r="E9" i="6"/>
  <c r="G9" i="6" s="1"/>
  <c r="E10" i="6"/>
  <c r="G10" i="6" s="1"/>
  <c r="E11" i="6"/>
  <c r="G11" i="6" s="1"/>
  <c r="E12" i="6"/>
  <c r="G12" i="6" s="1"/>
  <c r="E13" i="6"/>
  <c r="G13" i="6" s="1"/>
  <c r="E14" i="6"/>
  <c r="G14" i="6" s="1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E22" i="6"/>
  <c r="G22" i="6" s="1"/>
  <c r="E23" i="6"/>
  <c r="G23" i="6" s="1"/>
  <c r="E24" i="6"/>
  <c r="G24" i="6" s="1"/>
  <c r="E25" i="6"/>
  <c r="G25" i="6" s="1"/>
  <c r="E26" i="6"/>
  <c r="G26" i="6" s="1"/>
  <c r="E27" i="6"/>
  <c r="G27" i="6" s="1"/>
  <c r="E28" i="6"/>
  <c r="G28" i="6" s="1"/>
  <c r="E29" i="6"/>
  <c r="G29" i="6" s="1"/>
  <c r="E30" i="6"/>
  <c r="G30" i="6" s="1"/>
  <c r="E31" i="6"/>
  <c r="G31" i="6" s="1"/>
  <c r="E32" i="6"/>
  <c r="G32" i="6" s="1"/>
  <c r="E33" i="6"/>
  <c r="G33" i="6" s="1"/>
  <c r="E5" i="6"/>
  <c r="G5" i="6" s="1"/>
  <c r="E4" i="6"/>
  <c r="G4" i="6" s="1"/>
  <c r="B6" i="5" l="1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5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5" i="5"/>
  <c r="AA6" i="5"/>
  <c r="AD6" i="5" s="1"/>
  <c r="AA7" i="5"/>
  <c r="AD7" i="5" s="1"/>
  <c r="AA8" i="5"/>
  <c r="AD8" i="5" s="1"/>
  <c r="AA9" i="5"/>
  <c r="AD9" i="5" s="1"/>
  <c r="AA10" i="5"/>
  <c r="AD10" i="5" s="1"/>
  <c r="AA11" i="5"/>
  <c r="AD11" i="5" s="1"/>
  <c r="AA12" i="5"/>
  <c r="AD12" i="5" s="1"/>
  <c r="AA13" i="5"/>
  <c r="AD13" i="5" s="1"/>
  <c r="AA14" i="5"/>
  <c r="AD14" i="5" s="1"/>
  <c r="AA15" i="5"/>
  <c r="AD15" i="5" s="1"/>
  <c r="AA16" i="5"/>
  <c r="AD16" i="5" s="1"/>
  <c r="AA17" i="5"/>
  <c r="AD17" i="5" s="1"/>
  <c r="AA18" i="5"/>
  <c r="AD18" i="5" s="1"/>
  <c r="AA19" i="5"/>
  <c r="AD19" i="5" s="1"/>
  <c r="AA20" i="5"/>
  <c r="AD20" i="5" s="1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5" i="5"/>
  <c r="AD5" i="5" s="1"/>
  <c r="U6" i="5"/>
  <c r="X6" i="5" s="1"/>
  <c r="U7" i="5"/>
  <c r="X7" i="5" s="1"/>
  <c r="U8" i="5"/>
  <c r="X8" i="5" s="1"/>
  <c r="U9" i="5"/>
  <c r="X9" i="5" s="1"/>
  <c r="U10" i="5"/>
  <c r="X10" i="5" s="1"/>
  <c r="U11" i="5"/>
  <c r="X11" i="5" s="1"/>
  <c r="U12" i="5"/>
  <c r="X12" i="5" s="1"/>
  <c r="U13" i="5"/>
  <c r="X13" i="5" s="1"/>
  <c r="U14" i="5"/>
  <c r="X14" i="5" s="1"/>
  <c r="U15" i="5"/>
  <c r="X15" i="5" s="1"/>
  <c r="U16" i="5"/>
  <c r="X16" i="5" s="1"/>
  <c r="U17" i="5"/>
  <c r="X17" i="5" s="1"/>
  <c r="U18" i="5"/>
  <c r="X18" i="5" s="1"/>
  <c r="U19" i="5"/>
  <c r="X19" i="5" s="1"/>
  <c r="U20" i="5"/>
  <c r="X20" i="5" s="1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5" i="5"/>
  <c r="X5" i="5" s="1"/>
  <c r="O6" i="5"/>
  <c r="R6" i="5" s="1"/>
  <c r="O7" i="5"/>
  <c r="R7" i="5" s="1"/>
  <c r="O8" i="5"/>
  <c r="R8" i="5" s="1"/>
  <c r="O9" i="5"/>
  <c r="R9" i="5" s="1"/>
  <c r="O10" i="5"/>
  <c r="R10" i="5" s="1"/>
  <c r="O11" i="5"/>
  <c r="R11" i="5" s="1"/>
  <c r="O12" i="5"/>
  <c r="R12" i="5" s="1"/>
  <c r="O13" i="5"/>
  <c r="R13" i="5" s="1"/>
  <c r="O14" i="5"/>
  <c r="R14" i="5" s="1"/>
  <c r="O15" i="5"/>
  <c r="R15" i="5" s="1"/>
  <c r="O16" i="5"/>
  <c r="R16" i="5" s="1"/>
  <c r="O17" i="5"/>
  <c r="R17" i="5" s="1"/>
  <c r="O18" i="5"/>
  <c r="R18" i="5" s="1"/>
  <c r="O19" i="5"/>
  <c r="R19" i="5" s="1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5" i="5"/>
  <c r="R5" i="5" s="1"/>
  <c r="I6" i="5"/>
  <c r="L6" i="5" s="1"/>
  <c r="I7" i="5"/>
  <c r="L7" i="5" s="1"/>
  <c r="I8" i="5"/>
  <c r="L8" i="5" s="1"/>
  <c r="I9" i="5"/>
  <c r="L9" i="5" s="1"/>
  <c r="I10" i="5"/>
  <c r="L10" i="5" s="1"/>
  <c r="I11" i="5"/>
  <c r="L11" i="5" s="1"/>
  <c r="I12" i="5"/>
  <c r="L12" i="5" s="1"/>
  <c r="I13" i="5"/>
  <c r="L13" i="5" s="1"/>
  <c r="I14" i="5"/>
  <c r="L14" i="5" s="1"/>
  <c r="I15" i="5"/>
  <c r="L15" i="5" s="1"/>
  <c r="I16" i="5"/>
  <c r="L16" i="5" s="1"/>
  <c r="I17" i="5"/>
  <c r="L17" i="5" s="1"/>
  <c r="I18" i="5"/>
  <c r="L18" i="5" s="1"/>
  <c r="I19" i="5"/>
  <c r="L19" i="5" s="1"/>
  <c r="I20" i="5"/>
  <c r="L20" i="5" s="1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5" i="5"/>
  <c r="L5" i="5" s="1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5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F20" i="5" s="1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6" i="5"/>
  <c r="C5" i="5"/>
  <c r="S36" i="4"/>
  <c r="R36" i="4"/>
  <c r="Q36" i="4"/>
  <c r="P36" i="4"/>
  <c r="S35" i="4"/>
  <c r="R35" i="4"/>
  <c r="Q35" i="4"/>
  <c r="P35" i="4"/>
  <c r="S34" i="4"/>
  <c r="R34" i="4"/>
  <c r="Q34" i="4"/>
  <c r="P34" i="4"/>
  <c r="S33" i="4"/>
  <c r="R33" i="4"/>
  <c r="Q33" i="4"/>
  <c r="P33" i="4"/>
  <c r="S32" i="4"/>
  <c r="R32" i="4"/>
  <c r="Q32" i="4"/>
  <c r="P32" i="4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S26" i="4"/>
  <c r="R26" i="4"/>
  <c r="Q26" i="4"/>
  <c r="P26" i="4"/>
  <c r="S25" i="4"/>
  <c r="R25" i="4"/>
  <c r="Q25" i="4"/>
  <c r="P25" i="4"/>
  <c r="S24" i="4"/>
  <c r="R24" i="4"/>
  <c r="Q24" i="4"/>
  <c r="P24" i="4"/>
  <c r="S23" i="4"/>
  <c r="R23" i="4"/>
  <c r="Q23" i="4"/>
  <c r="P23" i="4"/>
  <c r="S22" i="4"/>
  <c r="R22" i="4"/>
  <c r="Q22" i="4"/>
  <c r="P22" i="4"/>
  <c r="R21" i="4"/>
  <c r="Q21" i="4"/>
  <c r="S21" i="4" s="1"/>
  <c r="P21" i="4"/>
  <c r="R20" i="4"/>
  <c r="Q20" i="4"/>
  <c r="P20" i="4"/>
  <c r="S20" i="4" s="1"/>
  <c r="S19" i="4"/>
  <c r="R19" i="4"/>
  <c r="Q19" i="4"/>
  <c r="P19" i="4"/>
  <c r="R18" i="4"/>
  <c r="Q18" i="4"/>
  <c r="P18" i="4"/>
  <c r="S18" i="4" s="1"/>
  <c r="R17" i="4"/>
  <c r="Q17" i="4"/>
  <c r="S17" i="4" s="1"/>
  <c r="P17" i="4"/>
  <c r="R16" i="4"/>
  <c r="Q16" i="4"/>
  <c r="P16" i="4"/>
  <c r="S16" i="4" s="1"/>
  <c r="S15" i="4"/>
  <c r="R15" i="4"/>
  <c r="Q15" i="4"/>
  <c r="P15" i="4"/>
  <c r="R14" i="4"/>
  <c r="Q14" i="4"/>
  <c r="P14" i="4"/>
  <c r="S14" i="4" s="1"/>
  <c r="R13" i="4"/>
  <c r="Q13" i="4"/>
  <c r="S13" i="4" s="1"/>
  <c r="P13" i="4"/>
  <c r="R12" i="4"/>
  <c r="Q12" i="4"/>
  <c r="P12" i="4"/>
  <c r="S12" i="4" s="1"/>
  <c r="S11" i="4"/>
  <c r="R11" i="4"/>
  <c r="Q11" i="4"/>
  <c r="P11" i="4"/>
  <c r="R10" i="4"/>
  <c r="Q10" i="4"/>
  <c r="P10" i="4"/>
  <c r="S10" i="4" s="1"/>
  <c r="R9" i="4"/>
  <c r="Q9" i="4"/>
  <c r="S9" i="4" s="1"/>
  <c r="T9" i="4" s="1"/>
  <c r="P9" i="4"/>
  <c r="R8" i="4"/>
  <c r="Q8" i="4"/>
  <c r="P8" i="4"/>
  <c r="S8" i="4" s="1"/>
  <c r="T8" i="4" s="1"/>
  <c r="S7" i="4"/>
  <c r="R7" i="4"/>
  <c r="Q7" i="4"/>
  <c r="P7" i="4"/>
  <c r="M20" i="5" l="1"/>
  <c r="S18" i="5"/>
  <c r="M16" i="5"/>
  <c r="M12" i="5"/>
  <c r="M8" i="5"/>
  <c r="S14" i="5"/>
  <c r="S10" i="5"/>
  <c r="S6" i="5"/>
  <c r="S21" i="5"/>
  <c r="M22" i="5"/>
  <c r="M26" i="5"/>
  <c r="M30" i="5"/>
  <c r="M34" i="5"/>
  <c r="M23" i="5"/>
  <c r="M27" i="5"/>
  <c r="M31" i="5"/>
  <c r="M5" i="5"/>
  <c r="M24" i="5"/>
  <c r="M28" i="5"/>
  <c r="M32" i="5"/>
  <c r="M25" i="5"/>
  <c r="M29" i="5"/>
  <c r="M33" i="5"/>
  <c r="M19" i="5"/>
  <c r="M15" i="5"/>
  <c r="M11" i="5"/>
  <c r="M7" i="5"/>
  <c r="S17" i="5"/>
  <c r="S13" i="5"/>
  <c r="S9" i="5"/>
  <c r="S20" i="5"/>
  <c r="M18" i="5"/>
  <c r="M14" i="5"/>
  <c r="M10" i="5"/>
  <c r="M6" i="5"/>
  <c r="S16" i="5"/>
  <c r="S12" i="5"/>
  <c r="S8" i="5"/>
  <c r="M21" i="5"/>
  <c r="M17" i="5"/>
  <c r="M13" i="5"/>
  <c r="M9" i="5"/>
  <c r="S24" i="5"/>
  <c r="S28" i="5"/>
  <c r="S32" i="5"/>
  <c r="S25" i="5"/>
  <c r="S29" i="5"/>
  <c r="S33" i="5"/>
  <c r="S22" i="5"/>
  <c r="S26" i="5"/>
  <c r="S30" i="5"/>
  <c r="S34" i="5"/>
  <c r="S23" i="5"/>
  <c r="S27" i="5"/>
  <c r="S31" i="5"/>
  <c r="S5" i="5"/>
  <c r="S19" i="5"/>
  <c r="S15" i="5"/>
  <c r="S11" i="5"/>
  <c r="S7" i="5"/>
  <c r="F16" i="5"/>
  <c r="F12" i="5"/>
  <c r="F8" i="5"/>
  <c r="Y18" i="5"/>
  <c r="AE16" i="5"/>
  <c r="AE12" i="5"/>
  <c r="F21" i="6"/>
  <c r="F20" i="6"/>
  <c r="Y14" i="5"/>
  <c r="Y10" i="5"/>
  <c r="AE8" i="5"/>
  <c r="F5" i="5"/>
  <c r="Y16" i="5"/>
  <c r="Y12" i="5"/>
  <c r="Y8" i="5"/>
  <c r="AE18" i="5"/>
  <c r="AE14" i="5"/>
  <c r="AE10" i="5"/>
  <c r="AE6" i="5"/>
  <c r="Y33" i="5"/>
  <c r="Y29" i="5"/>
  <c r="Y25" i="5"/>
  <c r="Y21" i="5"/>
  <c r="AE32" i="5"/>
  <c r="AE28" i="5"/>
  <c r="AE24" i="5"/>
  <c r="AE20" i="5"/>
  <c r="F31" i="6"/>
  <c r="F27" i="6"/>
  <c r="F23" i="6"/>
  <c r="Y5" i="5"/>
  <c r="Y19" i="5"/>
  <c r="Y15" i="5"/>
  <c r="Y11" i="5"/>
  <c r="Y7" i="5"/>
  <c r="AE17" i="5"/>
  <c r="AE13" i="5"/>
  <c r="AE9" i="5"/>
  <c r="Y32" i="5"/>
  <c r="Y28" i="5"/>
  <c r="Y24" i="5"/>
  <c r="Y20" i="5"/>
  <c r="AE31" i="5"/>
  <c r="AE27" i="5"/>
  <c r="AE23" i="5"/>
  <c r="F30" i="6"/>
  <c r="F26" i="6"/>
  <c r="F22" i="6"/>
  <c r="Y6" i="5"/>
  <c r="Y31" i="5"/>
  <c r="Y27" i="5"/>
  <c r="Y23" i="5"/>
  <c r="AE34" i="5"/>
  <c r="AE30" i="5"/>
  <c r="AE26" i="5"/>
  <c r="AE22" i="5"/>
  <c r="F33" i="6"/>
  <c r="F29" i="6"/>
  <c r="F25" i="6"/>
  <c r="Y17" i="5"/>
  <c r="Y13" i="5"/>
  <c r="Y9" i="5"/>
  <c r="AE5" i="5"/>
  <c r="AE19" i="5"/>
  <c r="AE15" i="5"/>
  <c r="AE11" i="5"/>
  <c r="AE7" i="5"/>
  <c r="Y34" i="5"/>
  <c r="Y30" i="5"/>
  <c r="Y26" i="5"/>
  <c r="Y22" i="5"/>
  <c r="AE33" i="5"/>
  <c r="AE29" i="5"/>
  <c r="AE25" i="5"/>
  <c r="AE21" i="5"/>
  <c r="F32" i="6"/>
  <c r="F28" i="6"/>
  <c r="F24" i="6"/>
  <c r="F7" i="5"/>
  <c r="F14" i="5"/>
  <c r="F19" i="5"/>
  <c r="F15" i="5"/>
  <c r="F11" i="5"/>
  <c r="F18" i="5"/>
  <c r="F10" i="5"/>
  <c r="F17" i="5"/>
  <c r="F13" i="5"/>
  <c r="F9" i="5"/>
  <c r="F6" i="5"/>
  <c r="T11" i="4"/>
  <c r="T23" i="4"/>
  <c r="T25" i="4"/>
  <c r="T28" i="4"/>
  <c r="T31" i="4"/>
  <c r="T35" i="4"/>
  <c r="T13" i="4"/>
  <c r="T10" i="4"/>
  <c r="T16" i="4"/>
  <c r="T17" i="4"/>
  <c r="T19" i="4"/>
  <c r="T18" i="4"/>
  <c r="T24" i="4"/>
  <c r="T27" i="4"/>
  <c r="T29" i="4"/>
  <c r="T32" i="4"/>
  <c r="T33" i="4"/>
  <c r="T36" i="4"/>
  <c r="T12" i="4"/>
  <c r="T15" i="4"/>
  <c r="T34" i="4"/>
  <c r="T14" i="4"/>
  <c r="T20" i="4"/>
  <c r="T21" i="4"/>
  <c r="T30" i="4"/>
  <c r="T22" i="4"/>
  <c r="T26" i="4"/>
  <c r="T7" i="4"/>
  <c r="CE8" i="1"/>
  <c r="CE9" i="1"/>
  <c r="CE10" i="1"/>
  <c r="CE11" i="1"/>
  <c r="CE12" i="1"/>
  <c r="CE14" i="1"/>
  <c r="CE15" i="1"/>
  <c r="CE16" i="1"/>
  <c r="CE17" i="1"/>
  <c r="CE18" i="1"/>
  <c r="CE19" i="1"/>
  <c r="CE24" i="1"/>
  <c r="CE25" i="1"/>
  <c r="CE37" i="1"/>
  <c r="CE38" i="1"/>
  <c r="BQ19" i="1"/>
  <c r="BQ21" i="1"/>
  <c r="BQ22" i="1"/>
  <c r="BQ23" i="1"/>
  <c r="BQ24" i="1"/>
  <c r="BQ25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C19" i="1"/>
  <c r="BC21" i="1"/>
  <c r="BC22" i="1"/>
  <c r="BC23" i="1"/>
  <c r="BC24" i="1"/>
  <c r="BC25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AO19" i="1"/>
  <c r="AO21" i="1"/>
  <c r="AO22" i="1"/>
  <c r="AO23" i="1"/>
  <c r="AO24" i="1"/>
  <c r="AO25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Z19" i="1"/>
  <c r="Z21" i="1"/>
  <c r="Z22" i="1"/>
  <c r="Z23" i="1"/>
  <c r="Z24" i="1"/>
  <c r="Z25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H6" i="1"/>
  <c r="V6" i="1"/>
  <c r="W6" i="1"/>
  <c r="X6" i="1"/>
  <c r="AK6" i="1"/>
  <c r="AL6" i="1"/>
  <c r="AM6" i="1"/>
  <c r="AY6" i="1"/>
  <c r="AZ6" i="1"/>
  <c r="BA6" i="1"/>
  <c r="BM6" i="1"/>
  <c r="BN6" i="1"/>
  <c r="BO6" i="1"/>
  <c r="CA6" i="1"/>
  <c r="CB6" i="1"/>
  <c r="CC6" i="1"/>
  <c r="CM6" i="1"/>
  <c r="CN6" i="1"/>
  <c r="CO6" i="1"/>
  <c r="CX6" i="1"/>
  <c r="CY6" i="1"/>
  <c r="CZ6" i="1"/>
  <c r="DI6" i="1"/>
  <c r="DJ6" i="1"/>
  <c r="DK6" i="1"/>
  <c r="H7" i="1"/>
  <c r="V7" i="1"/>
  <c r="W7" i="1"/>
  <c r="X7" i="1"/>
  <c r="AK7" i="1"/>
  <c r="AL7" i="1"/>
  <c r="AM7" i="1"/>
  <c r="AY7" i="1"/>
  <c r="AZ7" i="1"/>
  <c r="BA7" i="1"/>
  <c r="BM7" i="1"/>
  <c r="BN7" i="1"/>
  <c r="BO7" i="1"/>
  <c r="CA7" i="1"/>
  <c r="CB7" i="1"/>
  <c r="CC7" i="1"/>
  <c r="CM7" i="1"/>
  <c r="CN7" i="1"/>
  <c r="CO7" i="1"/>
  <c r="CX7" i="1"/>
  <c r="CY7" i="1"/>
  <c r="CZ7" i="1"/>
  <c r="DI7" i="1"/>
  <c r="DJ7" i="1"/>
  <c r="DK7" i="1"/>
  <c r="H8" i="1"/>
  <c r="V8" i="1"/>
  <c r="W8" i="1"/>
  <c r="X8" i="1"/>
  <c r="AK8" i="1"/>
  <c r="AL8" i="1"/>
  <c r="AM8" i="1"/>
  <c r="AY8" i="1"/>
  <c r="AZ8" i="1"/>
  <c r="BA8" i="1"/>
  <c r="BM8" i="1"/>
  <c r="BN8" i="1"/>
  <c r="BO8" i="1"/>
  <c r="H9" i="1"/>
  <c r="V9" i="1"/>
  <c r="W9" i="1"/>
  <c r="X9" i="1"/>
  <c r="AK9" i="1"/>
  <c r="AL9" i="1"/>
  <c r="AM9" i="1"/>
  <c r="AY9" i="1"/>
  <c r="AZ9" i="1"/>
  <c r="BA9" i="1"/>
  <c r="BM9" i="1"/>
  <c r="BN9" i="1"/>
  <c r="BO9" i="1"/>
  <c r="H10" i="1"/>
  <c r="V10" i="1"/>
  <c r="W10" i="1"/>
  <c r="X10" i="1"/>
  <c r="AK10" i="1"/>
  <c r="AL10" i="1"/>
  <c r="AM10" i="1"/>
  <c r="AY10" i="1"/>
  <c r="AZ10" i="1"/>
  <c r="BA10" i="1"/>
  <c r="BM10" i="1"/>
  <c r="BN10" i="1"/>
  <c r="BO10" i="1"/>
  <c r="H11" i="1"/>
  <c r="V11" i="1"/>
  <c r="W11" i="1"/>
  <c r="X11" i="1"/>
  <c r="AK11" i="1"/>
  <c r="AL11" i="1"/>
  <c r="AM11" i="1"/>
  <c r="AY11" i="1"/>
  <c r="AZ11" i="1"/>
  <c r="BA11" i="1"/>
  <c r="BM11" i="1"/>
  <c r="BN11" i="1"/>
  <c r="BO11" i="1"/>
  <c r="H12" i="1"/>
  <c r="V12" i="1"/>
  <c r="W12" i="1"/>
  <c r="X12" i="1"/>
  <c r="AK12" i="1"/>
  <c r="AL12" i="1"/>
  <c r="AM12" i="1"/>
  <c r="AY12" i="1"/>
  <c r="AZ12" i="1"/>
  <c r="BA12" i="1"/>
  <c r="BM12" i="1"/>
  <c r="BN12" i="1"/>
  <c r="BO12" i="1"/>
  <c r="H13" i="1"/>
  <c r="V13" i="1"/>
  <c r="W13" i="1"/>
  <c r="X13" i="1"/>
  <c r="AK13" i="1"/>
  <c r="AL13" i="1"/>
  <c r="AM13" i="1"/>
  <c r="AY13" i="1"/>
  <c r="AZ13" i="1"/>
  <c r="BA13" i="1"/>
  <c r="BM13" i="1"/>
  <c r="BN13" i="1"/>
  <c r="BO13" i="1"/>
  <c r="CA13" i="1"/>
  <c r="CB13" i="1"/>
  <c r="CC13" i="1"/>
  <c r="CM13" i="1"/>
  <c r="CN13" i="1"/>
  <c r="CO13" i="1"/>
  <c r="CX13" i="1"/>
  <c r="CY13" i="1"/>
  <c r="CZ13" i="1"/>
  <c r="DI13" i="1"/>
  <c r="DJ13" i="1"/>
  <c r="DK13" i="1"/>
  <c r="H14" i="1"/>
  <c r="V14" i="1"/>
  <c r="W14" i="1"/>
  <c r="X14" i="1"/>
  <c r="AK14" i="1"/>
  <c r="AL14" i="1"/>
  <c r="AM14" i="1"/>
  <c r="AY14" i="1"/>
  <c r="AZ14" i="1"/>
  <c r="BA14" i="1"/>
  <c r="BM14" i="1"/>
  <c r="BN14" i="1"/>
  <c r="BO14" i="1"/>
  <c r="H15" i="1"/>
  <c r="V15" i="1"/>
  <c r="W15" i="1"/>
  <c r="X15" i="1"/>
  <c r="AK15" i="1"/>
  <c r="AL15" i="1"/>
  <c r="AM15" i="1"/>
  <c r="AY15" i="1"/>
  <c r="AZ15" i="1"/>
  <c r="BA15" i="1"/>
  <c r="BM15" i="1"/>
  <c r="BN15" i="1"/>
  <c r="BO15" i="1"/>
  <c r="H16" i="1"/>
  <c r="V16" i="1"/>
  <c r="W16" i="1"/>
  <c r="X16" i="1"/>
  <c r="AK16" i="1"/>
  <c r="AL16" i="1"/>
  <c r="AM16" i="1"/>
  <c r="AY16" i="1"/>
  <c r="AZ16" i="1"/>
  <c r="BA16" i="1"/>
  <c r="BM16" i="1"/>
  <c r="BN16" i="1"/>
  <c r="BO16" i="1"/>
  <c r="H17" i="1"/>
  <c r="V17" i="1"/>
  <c r="W17" i="1"/>
  <c r="X17" i="1"/>
  <c r="AK17" i="1"/>
  <c r="AL17" i="1"/>
  <c r="AM17" i="1"/>
  <c r="AY17" i="1"/>
  <c r="AZ17" i="1"/>
  <c r="BA17" i="1"/>
  <c r="BM17" i="1"/>
  <c r="BN17" i="1"/>
  <c r="BO17" i="1"/>
  <c r="H18" i="1"/>
  <c r="V18" i="1"/>
  <c r="W18" i="1"/>
  <c r="X18" i="1"/>
  <c r="AK18" i="1"/>
  <c r="AL18" i="1"/>
  <c r="AM18" i="1"/>
  <c r="AY18" i="1"/>
  <c r="AZ18" i="1"/>
  <c r="BA18" i="1"/>
  <c r="BM18" i="1"/>
  <c r="BN18" i="1"/>
  <c r="BO18" i="1"/>
  <c r="H20" i="1"/>
  <c r="V20" i="1"/>
  <c r="W20" i="1"/>
  <c r="X20" i="1"/>
  <c r="AK20" i="1"/>
  <c r="AL20" i="1"/>
  <c r="AM20" i="1"/>
  <c r="AY20" i="1"/>
  <c r="AZ20" i="1"/>
  <c r="BA20" i="1"/>
  <c r="BM20" i="1"/>
  <c r="BN20" i="1"/>
  <c r="BO20" i="1"/>
  <c r="CA20" i="1"/>
  <c r="CB20" i="1"/>
  <c r="CC20" i="1"/>
  <c r="CM20" i="1"/>
  <c r="CN20" i="1"/>
  <c r="CO20" i="1"/>
  <c r="CX20" i="1"/>
  <c r="CY20" i="1"/>
  <c r="CZ20" i="1"/>
  <c r="DI20" i="1"/>
  <c r="DJ20" i="1"/>
  <c r="DK20" i="1"/>
  <c r="CA21" i="1"/>
  <c r="CB21" i="1"/>
  <c r="CC21" i="1"/>
  <c r="CM21" i="1"/>
  <c r="CN21" i="1"/>
  <c r="CO21" i="1"/>
  <c r="CX21" i="1"/>
  <c r="CY21" i="1"/>
  <c r="CZ21" i="1"/>
  <c r="DI21" i="1"/>
  <c r="DJ21" i="1"/>
  <c r="DK21" i="1"/>
  <c r="CA22" i="1"/>
  <c r="CB22" i="1"/>
  <c r="CC22" i="1"/>
  <c r="CM22" i="1"/>
  <c r="CN22" i="1"/>
  <c r="CO22" i="1"/>
  <c r="CX22" i="1"/>
  <c r="CY22" i="1"/>
  <c r="CZ22" i="1"/>
  <c r="DI22" i="1"/>
  <c r="DJ22" i="1"/>
  <c r="DK22" i="1"/>
  <c r="CA23" i="1"/>
  <c r="CB23" i="1"/>
  <c r="CC23" i="1"/>
  <c r="CM23" i="1"/>
  <c r="CN23" i="1"/>
  <c r="CO23" i="1"/>
  <c r="CX23" i="1"/>
  <c r="CY23" i="1"/>
  <c r="CZ23" i="1"/>
  <c r="DI23" i="1"/>
  <c r="DJ23" i="1"/>
  <c r="DK23" i="1"/>
  <c r="H26" i="1"/>
  <c r="V26" i="1"/>
  <c r="W26" i="1"/>
  <c r="X26" i="1"/>
  <c r="AK26" i="1"/>
  <c r="AL26" i="1"/>
  <c r="AM26" i="1"/>
  <c r="AY26" i="1"/>
  <c r="AZ26" i="1"/>
  <c r="BA26" i="1"/>
  <c r="BM26" i="1"/>
  <c r="BN26" i="1"/>
  <c r="BO26" i="1"/>
  <c r="CA26" i="1"/>
  <c r="CB26" i="1"/>
  <c r="CC26" i="1"/>
  <c r="CM26" i="1"/>
  <c r="CN26" i="1"/>
  <c r="CO26" i="1"/>
  <c r="CX26" i="1"/>
  <c r="CY26" i="1"/>
  <c r="CZ26" i="1"/>
  <c r="DI26" i="1"/>
  <c r="DJ26" i="1"/>
  <c r="DK26" i="1"/>
  <c r="CA27" i="1"/>
  <c r="CB27" i="1"/>
  <c r="CC27" i="1"/>
  <c r="CM27" i="1"/>
  <c r="CN27" i="1"/>
  <c r="CO27" i="1"/>
  <c r="CX27" i="1"/>
  <c r="CY27" i="1"/>
  <c r="CZ27" i="1"/>
  <c r="DI27" i="1"/>
  <c r="DJ27" i="1"/>
  <c r="DK27" i="1"/>
  <c r="CA28" i="1"/>
  <c r="CB28" i="1"/>
  <c r="CC28" i="1"/>
  <c r="CM28" i="1"/>
  <c r="CN28" i="1"/>
  <c r="CO28" i="1"/>
  <c r="CX28" i="1"/>
  <c r="CY28" i="1"/>
  <c r="CZ28" i="1"/>
  <c r="DI28" i="1"/>
  <c r="DJ28" i="1"/>
  <c r="DK28" i="1"/>
  <c r="CA29" i="1"/>
  <c r="CB29" i="1"/>
  <c r="CC29" i="1"/>
  <c r="CM29" i="1"/>
  <c r="CN29" i="1"/>
  <c r="CO29" i="1"/>
  <c r="CX29" i="1"/>
  <c r="CY29" i="1"/>
  <c r="CZ29" i="1"/>
  <c r="DI29" i="1"/>
  <c r="DJ29" i="1"/>
  <c r="DK29" i="1"/>
  <c r="CA30" i="1"/>
  <c r="CB30" i="1"/>
  <c r="CC30" i="1"/>
  <c r="CM30" i="1"/>
  <c r="CN30" i="1"/>
  <c r="CO30" i="1"/>
  <c r="CX30" i="1"/>
  <c r="CY30" i="1"/>
  <c r="CZ30" i="1"/>
  <c r="DI30" i="1"/>
  <c r="DJ30" i="1"/>
  <c r="DK30" i="1"/>
  <c r="CA31" i="1"/>
  <c r="CB31" i="1"/>
  <c r="CC31" i="1"/>
  <c r="CM31" i="1"/>
  <c r="CN31" i="1"/>
  <c r="CO31" i="1"/>
  <c r="CX31" i="1"/>
  <c r="CY31" i="1"/>
  <c r="CZ31" i="1"/>
  <c r="DI31" i="1"/>
  <c r="DJ31" i="1"/>
  <c r="DK31" i="1"/>
  <c r="CA32" i="1"/>
  <c r="CB32" i="1"/>
  <c r="CC32" i="1"/>
  <c r="CM32" i="1"/>
  <c r="CN32" i="1"/>
  <c r="CO32" i="1"/>
  <c r="CX32" i="1"/>
  <c r="CY32" i="1"/>
  <c r="CZ32" i="1"/>
  <c r="DI32" i="1"/>
  <c r="DJ32" i="1"/>
  <c r="DK32" i="1"/>
  <c r="CA33" i="1"/>
  <c r="CB33" i="1"/>
  <c r="CC33" i="1"/>
  <c r="CM33" i="1"/>
  <c r="CN33" i="1"/>
  <c r="CO33" i="1"/>
  <c r="CX33" i="1"/>
  <c r="CY33" i="1"/>
  <c r="CZ33" i="1"/>
  <c r="DI33" i="1"/>
  <c r="DJ33" i="1"/>
  <c r="DK33" i="1"/>
  <c r="CA34" i="1"/>
  <c r="CB34" i="1"/>
  <c r="CC34" i="1"/>
  <c r="CM34" i="1"/>
  <c r="CN34" i="1"/>
  <c r="CO34" i="1"/>
  <c r="CX34" i="1"/>
  <c r="CY34" i="1"/>
  <c r="CZ34" i="1"/>
  <c r="DI34" i="1"/>
  <c r="DJ34" i="1"/>
  <c r="DK34" i="1"/>
  <c r="CA35" i="1"/>
  <c r="CB35" i="1"/>
  <c r="CC35" i="1"/>
  <c r="CM35" i="1"/>
  <c r="CN35" i="1"/>
  <c r="CO35" i="1"/>
  <c r="CX35" i="1"/>
  <c r="CY35" i="1"/>
  <c r="CZ35" i="1"/>
  <c r="DI35" i="1"/>
  <c r="DJ35" i="1"/>
  <c r="DK35" i="1"/>
  <c r="CA36" i="1"/>
  <c r="CB36" i="1"/>
  <c r="CC36" i="1"/>
  <c r="CM36" i="1"/>
  <c r="CN36" i="1"/>
  <c r="CO36" i="1"/>
  <c r="CX36" i="1"/>
  <c r="CY36" i="1"/>
  <c r="CZ36" i="1"/>
  <c r="DI36" i="1"/>
  <c r="DJ36" i="1"/>
  <c r="DK36" i="1"/>
  <c r="CA39" i="1"/>
  <c r="CB39" i="1"/>
  <c r="CC39" i="1"/>
  <c r="CM39" i="1"/>
  <c r="CN39" i="1"/>
  <c r="CO39" i="1"/>
  <c r="CX39" i="1"/>
  <c r="CY39" i="1"/>
  <c r="CZ39" i="1"/>
  <c r="DI39" i="1"/>
  <c r="DJ39" i="1"/>
  <c r="DK39" i="1"/>
  <c r="G24" i="5" l="1"/>
  <c r="G11" i="5"/>
  <c r="F10" i="6" s="1"/>
  <c r="G34" i="5"/>
  <c r="G27" i="5"/>
  <c r="G28" i="5"/>
  <c r="G17" i="5"/>
  <c r="F16" i="6" s="1"/>
  <c r="G13" i="5"/>
  <c r="F12" i="6" s="1"/>
  <c r="G29" i="5"/>
  <c r="G32" i="5"/>
  <c r="G10" i="5"/>
  <c r="F9" i="6" s="1"/>
  <c r="G15" i="5"/>
  <c r="F14" i="6" s="1"/>
  <c r="G31" i="5"/>
  <c r="G22" i="5"/>
  <c r="G8" i="5"/>
  <c r="F7" i="6" s="1"/>
  <c r="G20" i="5"/>
  <c r="F19" i="6" s="1"/>
  <c r="G25" i="5"/>
  <c r="G14" i="5"/>
  <c r="F13" i="6" s="1"/>
  <c r="G19" i="5"/>
  <c r="F18" i="6" s="1"/>
  <c r="G6" i="5"/>
  <c r="F5" i="6" s="1"/>
  <c r="G26" i="5"/>
  <c r="G12" i="5"/>
  <c r="F11" i="6" s="1"/>
  <c r="G5" i="5"/>
  <c r="F4" i="6" s="1"/>
  <c r="G21" i="5"/>
  <c r="G7" i="5"/>
  <c r="F6" i="6" s="1"/>
  <c r="G23" i="5"/>
  <c r="G9" i="5"/>
  <c r="F8" i="6" s="1"/>
  <c r="G18" i="5"/>
  <c r="F17" i="6" s="1"/>
  <c r="G30" i="5"/>
  <c r="G16" i="5"/>
  <c r="F15" i="6" s="1"/>
  <c r="G33" i="5"/>
  <c r="BB18" i="1"/>
  <c r="BP11" i="1"/>
  <c r="BB10" i="1"/>
  <c r="Y10" i="1"/>
  <c r="CP6" i="1"/>
  <c r="CD6" i="1"/>
  <c r="BB6" i="1"/>
  <c r="CP39" i="1"/>
  <c r="CP35" i="1"/>
  <c r="CP33" i="1"/>
  <c r="CP31" i="1"/>
  <c r="CP36" i="1"/>
  <c r="CP32" i="1"/>
  <c r="CD21" i="1"/>
  <c r="CE21" i="1" s="1"/>
  <c r="CD31" i="1"/>
  <c r="CE31" i="1" s="1"/>
  <c r="CP23" i="1"/>
  <c r="CP22" i="1"/>
  <c r="F15" i="1"/>
  <c r="CD30" i="1"/>
  <c r="CE30" i="1" s="1"/>
  <c r="DL20" i="1"/>
  <c r="DA29" i="1"/>
  <c r="CP21" i="1"/>
  <c r="AN20" i="1"/>
  <c r="DL29" i="1"/>
  <c r="CP27" i="1"/>
  <c r="CD22" i="1"/>
  <c r="CE22" i="1" s="1"/>
  <c r="DA20" i="1"/>
  <c r="BP18" i="1"/>
  <c r="DA34" i="1"/>
  <c r="DA32" i="1"/>
  <c r="F20" i="1"/>
  <c r="BB12" i="1"/>
  <c r="CD35" i="1"/>
  <c r="CE35" i="1" s="1"/>
  <c r="CP29" i="1"/>
  <c r="CP28" i="1"/>
  <c r="DA26" i="1"/>
  <c r="CP26" i="1"/>
  <c r="G14" i="1"/>
  <c r="CP13" i="1"/>
  <c r="DA33" i="1"/>
  <c r="G20" i="1"/>
  <c r="CD7" i="1"/>
  <c r="CE7" i="1" s="1"/>
  <c r="DL34" i="1"/>
  <c r="CP34" i="1"/>
  <c r="CP30" i="1"/>
  <c r="CD26" i="1"/>
  <c r="CE26" i="1" s="1"/>
  <c r="BB20" i="1"/>
  <c r="Y17" i="1"/>
  <c r="BP16" i="1"/>
  <c r="AN16" i="1"/>
  <c r="Y16" i="1"/>
  <c r="F14" i="1"/>
  <c r="BB8" i="1"/>
  <c r="CP7" i="1"/>
  <c r="DL26" i="1"/>
  <c r="AN13" i="1"/>
  <c r="DA6" i="1"/>
  <c r="DA39" i="1"/>
  <c r="CD27" i="1"/>
  <c r="CE27" i="1" s="1"/>
  <c r="DA13" i="1"/>
  <c r="AN9" i="1"/>
  <c r="DL6" i="1"/>
  <c r="DL39" i="1"/>
  <c r="AN26" i="1"/>
  <c r="CP20" i="1"/>
  <c r="AN15" i="1"/>
  <c r="DL13" i="1"/>
  <c r="BP10" i="1"/>
  <c r="Y7" i="1"/>
  <c r="CE6" i="1"/>
  <c r="BB14" i="1"/>
  <c r="DL33" i="1"/>
  <c r="DL31" i="1"/>
  <c r="CD29" i="1"/>
  <c r="CE29" i="1" s="1"/>
  <c r="Y18" i="1"/>
  <c r="BB13" i="1"/>
  <c r="AN6" i="1"/>
  <c r="CD34" i="1"/>
  <c r="CE34" i="1" s="1"/>
  <c r="CD33" i="1"/>
  <c r="CE33" i="1" s="1"/>
  <c r="CD32" i="1"/>
  <c r="CE32" i="1" s="1"/>
  <c r="DA30" i="1"/>
  <c r="BB26" i="1"/>
  <c r="CD23" i="1"/>
  <c r="CE23" i="1" s="1"/>
  <c r="DA21" i="1"/>
  <c r="BP17" i="1"/>
  <c r="G17" i="1"/>
  <c r="G15" i="1"/>
  <c r="G13" i="1"/>
  <c r="BB11" i="1"/>
  <c r="G11" i="1"/>
  <c r="G9" i="1"/>
  <c r="DL32" i="1"/>
  <c r="DL23" i="1"/>
  <c r="BB9" i="1"/>
  <c r="F7" i="1"/>
  <c r="CD39" i="1"/>
  <c r="CE39" i="1" s="1"/>
  <c r="DL30" i="1"/>
  <c r="DA28" i="1"/>
  <c r="DA27" i="1"/>
  <c r="G26" i="1"/>
  <c r="DL21" i="1"/>
  <c r="G18" i="1"/>
  <c r="F18" i="1"/>
  <c r="BB15" i="1"/>
  <c r="BP14" i="1"/>
  <c r="CD13" i="1"/>
  <c r="CE13" i="1" s="1"/>
  <c r="AN12" i="1"/>
  <c r="AN8" i="1"/>
  <c r="BP7" i="1"/>
  <c r="F26" i="1"/>
  <c r="Y26" i="1"/>
  <c r="DA36" i="1"/>
  <c r="DA35" i="1"/>
  <c r="BP26" i="1"/>
  <c r="BP20" i="1"/>
  <c r="Y12" i="1"/>
  <c r="F12" i="1"/>
  <c r="AN11" i="1"/>
  <c r="F11" i="1"/>
  <c r="G10" i="1"/>
  <c r="Y8" i="1"/>
  <c r="F8" i="1"/>
  <c r="F17" i="1"/>
  <c r="G7" i="1"/>
  <c r="BB17" i="1"/>
  <c r="G16" i="1"/>
  <c r="BP15" i="1"/>
  <c r="Y14" i="1"/>
  <c r="BP13" i="1"/>
  <c r="F13" i="1"/>
  <c r="BP9" i="1"/>
  <c r="F9" i="1"/>
  <c r="DA7" i="1"/>
  <c r="BB7" i="1"/>
  <c r="Y6" i="1"/>
  <c r="DL36" i="1"/>
  <c r="DL35" i="1"/>
  <c r="DL28" i="1"/>
  <c r="DL27" i="1"/>
  <c r="DA23" i="1"/>
  <c r="DA22" i="1"/>
  <c r="CD20" i="1"/>
  <c r="CE20" i="1" s="1"/>
  <c r="Y20" i="1"/>
  <c r="AN18" i="1"/>
  <c r="BB16" i="1"/>
  <c r="Y15" i="1"/>
  <c r="AN14" i="1"/>
  <c r="Y13" i="1"/>
  <c r="G12" i="1"/>
  <c r="F10" i="1"/>
  <c r="Y9" i="1"/>
  <c r="G8" i="1"/>
  <c r="DL7" i="1"/>
  <c r="BP6" i="1"/>
  <c r="CD36" i="1"/>
  <c r="CE36" i="1" s="1"/>
  <c r="DA31" i="1"/>
  <c r="CD28" i="1"/>
  <c r="CE28" i="1" s="1"/>
  <c r="DL22" i="1"/>
  <c r="F16" i="1"/>
  <c r="BP12" i="1"/>
  <c r="Y11" i="1"/>
  <c r="BP8" i="1"/>
  <c r="G6" i="1"/>
  <c r="F6" i="1"/>
  <c r="AN17" i="1"/>
  <c r="AN10" i="1"/>
  <c r="AN7" i="1"/>
  <c r="I8" i="6" l="1"/>
  <c r="I12" i="6"/>
  <c r="I16" i="6"/>
  <c r="I20" i="6"/>
  <c r="I24" i="6"/>
  <c r="I28" i="6"/>
  <c r="I32" i="6"/>
  <c r="I5" i="6"/>
  <c r="I9" i="6"/>
  <c r="I13" i="6"/>
  <c r="I17" i="6"/>
  <c r="I21" i="6"/>
  <c r="I25" i="6"/>
  <c r="I29" i="6"/>
  <c r="I33" i="6"/>
  <c r="K33" i="6" s="1"/>
  <c r="I6" i="6"/>
  <c r="I10" i="6"/>
  <c r="I14" i="6"/>
  <c r="I18" i="6"/>
  <c r="I22" i="6"/>
  <c r="I26" i="6"/>
  <c r="I30" i="6"/>
  <c r="I4" i="6"/>
  <c r="I7" i="6"/>
  <c r="I11" i="6"/>
  <c r="I15" i="6"/>
  <c r="I19" i="6"/>
  <c r="I23" i="6"/>
  <c r="I27" i="6"/>
  <c r="I31" i="6"/>
  <c r="E6" i="1"/>
  <c r="Z13" i="1"/>
  <c r="Z12" i="1"/>
  <c r="Z17" i="1"/>
  <c r="Z9" i="1"/>
  <c r="Z18" i="1"/>
  <c r="Z16" i="1"/>
  <c r="Z15" i="1"/>
  <c r="Z14" i="1"/>
  <c r="Z10" i="1"/>
  <c r="Z6" i="1"/>
  <c r="Z11" i="1"/>
  <c r="Z8" i="1"/>
  <c r="Z7" i="1"/>
  <c r="E13" i="1"/>
  <c r="E26" i="1"/>
  <c r="E14" i="1"/>
  <c r="E15" i="1"/>
  <c r="E20" i="1"/>
  <c r="E9" i="1"/>
  <c r="E7" i="1"/>
  <c r="E18" i="1"/>
  <c r="AO16" i="1"/>
  <c r="AO10" i="1"/>
  <c r="BQ8" i="1"/>
  <c r="E10" i="1"/>
  <c r="BC7" i="1"/>
  <c r="BQ6" i="1"/>
  <c r="BQ26" i="1"/>
  <c r="BC26" i="1"/>
  <c r="BQ11" i="1"/>
  <c r="BQ18" i="1"/>
  <c r="BC18" i="1"/>
  <c r="BC16" i="1"/>
  <c r="BQ13" i="1"/>
  <c r="BQ7" i="1"/>
  <c r="BQ17" i="1"/>
  <c r="BC12" i="1"/>
  <c r="BC20" i="1"/>
  <c r="BQ12" i="1"/>
  <c r="AO18" i="1"/>
  <c r="AO8" i="1"/>
  <c r="AO7" i="1"/>
  <c r="AO14" i="1"/>
  <c r="Z20" i="1"/>
  <c r="BQ9" i="1"/>
  <c r="BQ15" i="1"/>
  <c r="E17" i="1"/>
  <c r="BQ20" i="1"/>
  <c r="Z26" i="1"/>
  <c r="AO12" i="1"/>
  <c r="BQ10" i="1"/>
  <c r="AO15" i="1"/>
  <c r="AO26" i="1"/>
  <c r="AO9" i="1"/>
  <c r="BQ16" i="1"/>
  <c r="BC9" i="1"/>
  <c r="BC14" i="1"/>
  <c r="BC6" i="1"/>
  <c r="AO17" i="1"/>
  <c r="BC17" i="1"/>
  <c r="E11" i="1"/>
  <c r="BQ14" i="1"/>
  <c r="BC11" i="1"/>
  <c r="AO6" i="1"/>
  <c r="D6" i="1" s="1"/>
  <c r="AO20" i="1"/>
  <c r="BC8" i="1"/>
  <c r="AO11" i="1"/>
  <c r="BC15" i="1"/>
  <c r="BC13" i="1"/>
  <c r="AO13" i="1"/>
  <c r="BC10" i="1"/>
  <c r="E12" i="1"/>
  <c r="E16" i="1"/>
  <c r="E8" i="1"/>
  <c r="K19" i="6" l="1"/>
  <c r="L19" i="6"/>
  <c r="K4" i="6"/>
  <c r="L4" i="6"/>
  <c r="K17" i="6"/>
  <c r="L17" i="6"/>
  <c r="K32" i="6"/>
  <c r="L32" i="6"/>
  <c r="J32" i="6" s="1"/>
  <c r="K27" i="6"/>
  <c r="L27" i="6"/>
  <c r="J27" i="6" s="1"/>
  <c r="K11" i="6"/>
  <c r="L11" i="6"/>
  <c r="K26" i="6"/>
  <c r="L26" i="6"/>
  <c r="J26" i="6" s="1"/>
  <c r="K10" i="6"/>
  <c r="L10" i="6"/>
  <c r="K25" i="6"/>
  <c r="L25" i="6"/>
  <c r="J25" i="6" s="1"/>
  <c r="K9" i="6"/>
  <c r="L9" i="6"/>
  <c r="K24" i="6"/>
  <c r="L24" i="6"/>
  <c r="J24" i="6" s="1"/>
  <c r="K8" i="6"/>
  <c r="L8" i="6"/>
  <c r="K23" i="6"/>
  <c r="L23" i="6"/>
  <c r="J23" i="6" s="1"/>
  <c r="K7" i="6"/>
  <c r="L7" i="6"/>
  <c r="K22" i="6"/>
  <c r="L22" i="6"/>
  <c r="J22" i="6" s="1"/>
  <c r="K6" i="6"/>
  <c r="L6" i="6"/>
  <c r="K21" i="6"/>
  <c r="L21" i="6"/>
  <c r="J21" i="6" s="1"/>
  <c r="K5" i="6"/>
  <c r="L5" i="6"/>
  <c r="K20" i="6"/>
  <c r="L20" i="6"/>
  <c r="J20" i="6" s="1"/>
  <c r="K18" i="6"/>
  <c r="L18" i="6"/>
  <c r="K16" i="6"/>
  <c r="L16" i="6"/>
  <c r="K31" i="6"/>
  <c r="L31" i="6"/>
  <c r="J31" i="6" s="1"/>
  <c r="K15" i="6"/>
  <c r="L15" i="6"/>
  <c r="K30" i="6"/>
  <c r="L30" i="6"/>
  <c r="J30" i="6" s="1"/>
  <c r="K14" i="6"/>
  <c r="L14" i="6"/>
  <c r="K29" i="6"/>
  <c r="L29" i="6"/>
  <c r="J29" i="6" s="1"/>
  <c r="K13" i="6"/>
  <c r="L13" i="6"/>
  <c r="K28" i="6"/>
  <c r="L28" i="6"/>
  <c r="J28" i="6" s="1"/>
  <c r="K12" i="6"/>
  <c r="L12" i="6"/>
  <c r="D13" i="1"/>
  <c r="D11" i="1"/>
  <c r="D9" i="1"/>
  <c r="D14" i="1"/>
  <c r="D17" i="1"/>
  <c r="D15" i="1"/>
  <c r="D18" i="1"/>
  <c r="D20" i="1"/>
  <c r="D12" i="1"/>
  <c r="D7" i="1"/>
  <c r="D8" i="1"/>
  <c r="D26" i="1"/>
  <c r="D10" i="1"/>
  <c r="D16" i="1"/>
  <c r="U5" i="6" l="1"/>
  <c r="S5" i="6" s="1"/>
  <c r="U9" i="6"/>
  <c r="S9" i="6" s="1"/>
  <c r="U13" i="6"/>
  <c r="S13" i="6" s="1"/>
  <c r="U17" i="6"/>
  <c r="S17" i="6" s="1"/>
  <c r="U21" i="6"/>
  <c r="S21" i="6" s="1"/>
  <c r="U25" i="6"/>
  <c r="S25" i="6" s="1"/>
  <c r="U29" i="6"/>
  <c r="S29" i="6" s="1"/>
  <c r="U33" i="6"/>
  <c r="S33" i="6" s="1"/>
  <c r="R7" i="6"/>
  <c r="P7" i="6" s="1"/>
  <c r="R11" i="6"/>
  <c r="P11" i="6" s="1"/>
  <c r="R15" i="6"/>
  <c r="P15" i="6" s="1"/>
  <c r="R19" i="6"/>
  <c r="R23" i="6"/>
  <c r="P23" i="6" s="1"/>
  <c r="R27" i="6"/>
  <c r="P27" i="6" s="1"/>
  <c r="R31" i="6"/>
  <c r="P31" i="6" s="1"/>
  <c r="O5" i="6"/>
  <c r="O9" i="6"/>
  <c r="O13" i="6"/>
  <c r="O17" i="6"/>
  <c r="M17" i="6" s="1"/>
  <c r="O21" i="6"/>
  <c r="M21" i="6" s="1"/>
  <c r="O25" i="6"/>
  <c r="M25" i="6" s="1"/>
  <c r="O29" i="6"/>
  <c r="M29" i="6" s="1"/>
  <c r="O33" i="6"/>
  <c r="M33" i="6" s="1"/>
  <c r="U6" i="6"/>
  <c r="S6" i="6" s="1"/>
  <c r="U10" i="6"/>
  <c r="S10" i="6" s="1"/>
  <c r="U14" i="6"/>
  <c r="S14" i="6" s="1"/>
  <c r="U18" i="6"/>
  <c r="U22" i="6"/>
  <c r="S22" i="6" s="1"/>
  <c r="U26" i="6"/>
  <c r="S26" i="6" s="1"/>
  <c r="U30" i="6"/>
  <c r="S30" i="6" s="1"/>
  <c r="U4" i="6"/>
  <c r="S4" i="6" s="1"/>
  <c r="R8" i="6"/>
  <c r="P8" i="6" s="1"/>
  <c r="R12" i="6"/>
  <c r="P12" i="6" s="1"/>
  <c r="R16" i="6"/>
  <c r="P16" i="6" s="1"/>
  <c r="R20" i="6"/>
  <c r="P20" i="6" s="1"/>
  <c r="R24" i="6"/>
  <c r="P24" i="6" s="1"/>
  <c r="R28" i="6"/>
  <c r="P28" i="6" s="1"/>
  <c r="R32" i="6"/>
  <c r="P32" i="6" s="1"/>
  <c r="O6" i="6"/>
  <c r="O10" i="6"/>
  <c r="O18" i="6"/>
  <c r="M18" i="6" s="1"/>
  <c r="O30" i="6"/>
  <c r="M30" i="6" s="1"/>
  <c r="U7" i="6"/>
  <c r="S7" i="6" s="1"/>
  <c r="U11" i="6"/>
  <c r="S11" i="6" s="1"/>
  <c r="U15" i="6"/>
  <c r="S15" i="6" s="1"/>
  <c r="U19" i="6"/>
  <c r="S19" i="6" s="1"/>
  <c r="U23" i="6"/>
  <c r="S23" i="6" s="1"/>
  <c r="U27" i="6"/>
  <c r="S27" i="6" s="1"/>
  <c r="U31" i="6"/>
  <c r="S31" i="6" s="1"/>
  <c r="R5" i="6"/>
  <c r="P5" i="6" s="1"/>
  <c r="R9" i="6"/>
  <c r="P9" i="6" s="1"/>
  <c r="R13" i="6"/>
  <c r="P13" i="6" s="1"/>
  <c r="R17" i="6"/>
  <c r="R21" i="6"/>
  <c r="P21" i="6" s="1"/>
  <c r="R25" i="6"/>
  <c r="P25" i="6" s="1"/>
  <c r="R29" i="6"/>
  <c r="P29" i="6" s="1"/>
  <c r="R33" i="6"/>
  <c r="P33" i="6" s="1"/>
  <c r="O7" i="6"/>
  <c r="O11" i="6"/>
  <c r="O15" i="6"/>
  <c r="O19" i="6"/>
  <c r="O23" i="6"/>
  <c r="M23" i="6" s="1"/>
  <c r="O27" i="6"/>
  <c r="M27" i="6" s="1"/>
  <c r="O31" i="6"/>
  <c r="M31" i="6" s="1"/>
  <c r="U8" i="6"/>
  <c r="S8" i="6" s="1"/>
  <c r="U12" i="6"/>
  <c r="S12" i="6" s="1"/>
  <c r="U16" i="6"/>
  <c r="S16" i="6" s="1"/>
  <c r="U20" i="6"/>
  <c r="S20" i="6" s="1"/>
  <c r="U24" i="6"/>
  <c r="S24" i="6" s="1"/>
  <c r="U28" i="6"/>
  <c r="S28" i="6" s="1"/>
  <c r="U32" i="6"/>
  <c r="S32" i="6" s="1"/>
  <c r="R6" i="6"/>
  <c r="P6" i="6" s="1"/>
  <c r="R10" i="6"/>
  <c r="P10" i="6" s="1"/>
  <c r="R14" i="6"/>
  <c r="P14" i="6" s="1"/>
  <c r="R18" i="6"/>
  <c r="P18" i="6" s="1"/>
  <c r="R22" i="6"/>
  <c r="P22" i="6" s="1"/>
  <c r="R26" i="6"/>
  <c r="P26" i="6" s="1"/>
  <c r="R30" i="6"/>
  <c r="P30" i="6" s="1"/>
  <c r="R4" i="6"/>
  <c r="P4" i="6" s="1"/>
  <c r="O8" i="6"/>
  <c r="O12" i="6"/>
  <c r="O16" i="6"/>
  <c r="O20" i="6"/>
  <c r="M20" i="6" s="1"/>
  <c r="O24" i="6"/>
  <c r="M24" i="6" s="1"/>
  <c r="O28" i="6"/>
  <c r="M28" i="6" s="1"/>
  <c r="O32" i="6"/>
  <c r="M32" i="6" s="1"/>
  <c r="O14" i="6"/>
  <c r="O22" i="6"/>
  <c r="M22" i="6" s="1"/>
  <c r="O26" i="6"/>
  <c r="M26" i="6" s="1"/>
  <c r="O4" i="6"/>
  <c r="J19" i="6"/>
  <c r="J12" i="6"/>
  <c r="J13" i="6"/>
  <c r="J14" i="6"/>
  <c r="J16" i="6"/>
  <c r="J18" i="6"/>
  <c r="J5" i="6"/>
  <c r="J6" i="6"/>
  <c r="J7" i="6"/>
  <c r="J8" i="6"/>
  <c r="J9" i="6"/>
  <c r="J10" i="6"/>
  <c r="J11" i="6"/>
  <c r="J33" i="6"/>
  <c r="J4" i="6"/>
  <c r="J15" i="6"/>
  <c r="J17" i="6"/>
  <c r="M19" i="6" l="1"/>
  <c r="P19" i="6"/>
  <c r="M11" i="6"/>
  <c r="C7" i="7"/>
  <c r="C11" i="7"/>
  <c r="C15" i="7"/>
  <c r="C19" i="7"/>
  <c r="C23" i="7"/>
  <c r="C27" i="7"/>
  <c r="C31" i="7"/>
  <c r="C35" i="7"/>
  <c r="C8" i="7"/>
  <c r="C16" i="7"/>
  <c r="C20" i="7"/>
  <c r="C32" i="7"/>
  <c r="C9" i="7"/>
  <c r="C13" i="7"/>
  <c r="C17" i="7"/>
  <c r="C21" i="7"/>
  <c r="C25" i="7"/>
  <c r="C29" i="7"/>
  <c r="C33" i="7"/>
  <c r="C28" i="7"/>
  <c r="C10" i="7"/>
  <c r="C14" i="7"/>
  <c r="C18" i="7"/>
  <c r="C22" i="7"/>
  <c r="C26" i="7"/>
  <c r="C30" i="7"/>
  <c r="C34" i="7"/>
  <c r="C12" i="7"/>
  <c r="C24" i="7"/>
  <c r="C6" i="7"/>
  <c r="M4" i="6"/>
  <c r="S18" i="6"/>
  <c r="L15" i="7" s="1"/>
  <c r="M6" i="6"/>
  <c r="M5" i="6"/>
  <c r="M16" i="6"/>
  <c r="M14" i="6"/>
  <c r="M13" i="6"/>
  <c r="M12" i="6"/>
  <c r="P17" i="6"/>
  <c r="I9" i="7" s="1"/>
  <c r="M7" i="6"/>
  <c r="M15" i="6"/>
  <c r="M10" i="6"/>
  <c r="M9" i="6"/>
  <c r="M8" i="6"/>
  <c r="I35" i="7" l="1"/>
  <c r="I29" i="7"/>
  <c r="I6" i="7"/>
  <c r="I34" i="7"/>
  <c r="I20" i="7"/>
  <c r="I18" i="7"/>
  <c r="I19" i="7"/>
  <c r="I13" i="7"/>
  <c r="L10" i="7"/>
  <c r="L6" i="7"/>
  <c r="L35" i="7"/>
  <c r="L19" i="7"/>
  <c r="L34" i="7"/>
  <c r="L18" i="7"/>
  <c r="L29" i="7"/>
  <c r="L13" i="7"/>
  <c r="L28" i="7"/>
  <c r="L12" i="7"/>
  <c r="L27" i="7"/>
  <c r="L11" i="7"/>
  <c r="I28" i="7"/>
  <c r="I12" i="7"/>
  <c r="I27" i="7"/>
  <c r="I11" i="7"/>
  <c r="I26" i="7"/>
  <c r="I10" i="7"/>
  <c r="I21" i="7"/>
  <c r="L30" i="7"/>
  <c r="L14" i="7"/>
  <c r="L25" i="7"/>
  <c r="L9" i="7"/>
  <c r="L24" i="7"/>
  <c r="L8" i="7"/>
  <c r="L23" i="7"/>
  <c r="L7" i="7"/>
  <c r="I24" i="7"/>
  <c r="I8" i="7"/>
  <c r="I23" i="7"/>
  <c r="I7" i="7"/>
  <c r="I22" i="7"/>
  <c r="I33" i="7"/>
  <c r="I17" i="7"/>
  <c r="L26" i="7"/>
  <c r="L21" i="7"/>
  <c r="L20" i="7"/>
  <c r="F7" i="7"/>
  <c r="F11" i="7"/>
  <c r="F15" i="7"/>
  <c r="F19" i="7"/>
  <c r="F23" i="7"/>
  <c r="F27" i="7"/>
  <c r="F31" i="7"/>
  <c r="F35" i="7"/>
  <c r="F8" i="7"/>
  <c r="F12" i="7"/>
  <c r="F16" i="7"/>
  <c r="F20" i="7"/>
  <c r="F24" i="7"/>
  <c r="F32" i="7"/>
  <c r="F9" i="7"/>
  <c r="F13" i="7"/>
  <c r="F17" i="7"/>
  <c r="F21" i="7"/>
  <c r="F25" i="7"/>
  <c r="F29" i="7"/>
  <c r="F33" i="7"/>
  <c r="F10" i="7"/>
  <c r="F14" i="7"/>
  <c r="F18" i="7"/>
  <c r="F22" i="7"/>
  <c r="F26" i="7"/>
  <c r="F30" i="7"/>
  <c r="F34" i="7"/>
  <c r="F28" i="7"/>
  <c r="F6" i="7"/>
  <c r="L22" i="7"/>
  <c r="L33" i="7"/>
  <c r="L17" i="7"/>
  <c r="L32" i="7"/>
  <c r="L16" i="7"/>
  <c r="L31" i="7"/>
  <c r="I32" i="7"/>
  <c r="I16" i="7"/>
  <c r="I31" i="7"/>
  <c r="I15" i="7"/>
  <c r="I30" i="7"/>
  <c r="I14" i="7"/>
  <c r="I25" i="7"/>
</calcChain>
</file>

<file path=xl/sharedStrings.xml><?xml version="1.0" encoding="utf-8"?>
<sst xmlns="http://schemas.openxmlformats.org/spreadsheetml/2006/main" count="413" uniqueCount="186">
  <si>
    <t>Overall</t>
  </si>
  <si>
    <t>Class</t>
  </si>
  <si>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</si>
  <si>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</si>
  <si>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</si>
  <si>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</si>
  <si>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</si>
  <si>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</si>
  <si>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</si>
  <si>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</si>
  <si>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</si>
  <si>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</si>
  <si>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Ranking</t>
  </si>
  <si>
    <t>Name (First, Last Initial)</t>
  </si>
  <si>
    <t>Total Match Score</t>
  </si>
  <si>
    <t>Total Stage Points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</si>
  <si>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</si>
  <si>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</si>
  <si>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</si>
  <si>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</si>
  <si>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</si>
  <si>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</si>
  <si>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</si>
  <si>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</si>
  <si>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</si>
  <si>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Bonus target</t>
  </si>
  <si>
    <t>Pts Dn</t>
  </si>
  <si>
    <t>PE</t>
  </si>
  <si>
    <t>FTN</t>
  </si>
  <si>
    <t>HNS</t>
  </si>
  <si>
    <t>TNE</t>
  </si>
  <si>
    <t>FTDR</t>
  </si>
  <si>
    <t>Stage Raw Time</t>
  </si>
  <si>
    <t>Pen Sec</t>
  </si>
  <si>
    <t>Stage Points</t>
  </si>
  <si>
    <t>Stage Score</t>
  </si>
  <si>
    <t>Total Stage Score</t>
  </si>
  <si>
    <t>Pts Dn/2</t>
  </si>
  <si>
    <t>AUTO&gt;5 RDS</t>
  </si>
  <si>
    <t>Jeff L.</t>
  </si>
  <si>
    <t>Juan M.</t>
  </si>
  <si>
    <t>Jason M.</t>
  </si>
  <si>
    <t>Melick</t>
  </si>
  <si>
    <t>Andrea H.</t>
  </si>
  <si>
    <t>Justin B.</t>
  </si>
  <si>
    <t>John H.</t>
  </si>
  <si>
    <t>Carter R.</t>
  </si>
  <si>
    <t>Grady S.</t>
  </si>
  <si>
    <t>Mark P.</t>
  </si>
  <si>
    <t>Brian S.</t>
  </si>
  <si>
    <t>Brett W.</t>
  </si>
  <si>
    <t>Michael C.</t>
  </si>
  <si>
    <t>OPEN</t>
  </si>
  <si>
    <t>Kirk S.</t>
  </si>
  <si>
    <t>PUMP &gt;5RDS</t>
  </si>
  <si>
    <t>Lutz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</si>
  <si>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</si>
  <si>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</si>
  <si>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</si>
  <si>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</si>
  <si>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</si>
  <si>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</si>
  <si>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</si>
  <si>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</si>
  <si>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</si>
  <si>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</si>
  <si>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</si>
  <si>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</si>
  <si>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</si>
  <si>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</si>
  <si>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</si>
  <si>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</si>
  <si>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</si>
  <si>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</si>
  <si>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</si>
  <si>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</si>
  <si>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</si>
  <si>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</si>
  <si>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</si>
  <si>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</si>
  <si>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</si>
  <si>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</si>
  <si>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CR</t>
  </si>
  <si>
    <t>OR</t>
  </si>
  <si>
    <t>AK-47</t>
  </si>
  <si>
    <t>.</t>
  </si>
  <si>
    <t>..</t>
  </si>
  <si>
    <t>…</t>
  </si>
  <si>
    <t>….</t>
  </si>
  <si>
    <t>…..</t>
  </si>
  <si>
    <t>……</t>
  </si>
  <si>
    <t>…….</t>
  </si>
  <si>
    <t>……..</t>
  </si>
  <si>
    <t>………</t>
  </si>
  <si>
    <t>……….</t>
  </si>
  <si>
    <t>………..</t>
  </si>
  <si>
    <t>…………</t>
  </si>
  <si>
    <t>……………..</t>
  </si>
  <si>
    <t>………………..</t>
  </si>
  <si>
    <t>……………….</t>
  </si>
  <si>
    <t>…………….</t>
  </si>
  <si>
    <t>…………………………………………………………………………………..</t>
  </si>
  <si>
    <t>…………………………………………………………………………………..2</t>
  </si>
  <si>
    <t>…………………………………………………………………………………..3</t>
  </si>
  <si>
    <t>…………………………………………………………………………………..4</t>
  </si>
  <si>
    <t>…………………………………………………………………………………..5</t>
  </si>
  <si>
    <t>…………………………………………………………………………………..6</t>
  </si>
  <si>
    <t>…………………………………………………………………………………..7</t>
  </si>
  <si>
    <t>…………………………………………………………………………………..8</t>
  </si>
  <si>
    <t>…………………………………………………………………………………..9</t>
  </si>
  <si>
    <t>…………………………………………………………………………………..10</t>
  </si>
  <si>
    <t>…………………………………………………………………………………..11</t>
  </si>
  <si>
    <t>…………………………………………………………………………………..12</t>
  </si>
  <si>
    <t>…………………………………………………………………………………..13</t>
  </si>
  <si>
    <t>…………………………………………………………………………………..14</t>
  </si>
  <si>
    <t>…………………………………………………………………………………..15</t>
  </si>
  <si>
    <t>…………………………………………………………………………………..16</t>
  </si>
  <si>
    <t>…………………………………………………………………………………..17</t>
  </si>
  <si>
    <t>…………………………………………………………………………………..18</t>
  </si>
  <si>
    <t>…………………………………………………………………………………..19</t>
  </si>
  <si>
    <t>…………………………………………………………………………………..20</t>
  </si>
  <si>
    <t>…………………………………………………………………………………..21</t>
  </si>
  <si>
    <t>…………………………………………………………………………………..22</t>
  </si>
  <si>
    <t>…………………………………………………………………………………..23</t>
  </si>
  <si>
    <t>…………………………………………………………………………………..24</t>
  </si>
  <si>
    <t>…………………………………………………………………………………..25</t>
  </si>
  <si>
    <t>…………………………………………………………………………………..26</t>
  </si>
  <si>
    <t>…………………………………………………………………………………..27</t>
  </si>
  <si>
    <t>…………………………………………………………………………………..28</t>
  </si>
  <si>
    <t>…………………………………………………………………………………..29</t>
  </si>
  <si>
    <t>…………………………………………………………………………………..30</t>
  </si>
  <si>
    <t>…………………………………………………………………………………..31</t>
  </si>
  <si>
    <t>…………………………………………………………………………………..32</t>
  </si>
  <si>
    <t>…………………………………………………………………………………..33</t>
  </si>
  <si>
    <t>…………………………………………………………………………………..34</t>
  </si>
  <si>
    <t>…………………………………………………………………………………..35</t>
  </si>
  <si>
    <t>…………………………………………………………………………………..36</t>
  </si>
  <si>
    <t>…………………………………………………………………………………..37</t>
  </si>
  <si>
    <t>…………………………………………………………………………………..38</t>
  </si>
  <si>
    <t>…………………………………………………………………………………..39</t>
  </si>
  <si>
    <t>…………………………………………………………………………………..40</t>
  </si>
  <si>
    <t>…………………………………………………………………………………..41</t>
  </si>
  <si>
    <t>…………………………………………………………………………………..42</t>
  </si>
  <si>
    <t>…………………………………………………………………………………..43</t>
  </si>
  <si>
    <t>…………………………………………………………………………………..44</t>
  </si>
  <si>
    <t>…………………………………………………………………………………..45</t>
  </si>
  <si>
    <t>…………………………………………………………………………………..46</t>
  </si>
  <si>
    <t>…………………………………………………………………………………..47</t>
  </si>
  <si>
    <t>…………………………………………………………………………………..48</t>
  </si>
  <si>
    <t>…………………………………………………………………………………..49</t>
  </si>
  <si>
    <t>…………………………………………………………………………………..50</t>
  </si>
  <si>
    <t>…………………………………………………………………………………..51</t>
  </si>
  <si>
    <t>…………………………………………………………………………………..52</t>
  </si>
  <si>
    <t>…………………………………………………………………………………..53</t>
  </si>
  <si>
    <t>…………………………………………………………………………………..54</t>
  </si>
  <si>
    <t>…………………………………………………………………………………..55</t>
  </si>
  <si>
    <t>…………………………………………………………………………………..56</t>
  </si>
  <si>
    <t>…………………………………………………………………………………..57</t>
  </si>
  <si>
    <t>…………………………………………………………………………………..58</t>
  </si>
  <si>
    <t>…………………………………………………………………………………..59</t>
  </si>
  <si>
    <t>…………………………………………………………………………………..60</t>
  </si>
  <si>
    <t>…………………………………………………………………………………..61</t>
  </si>
  <si>
    <t>…………………………………………………………………………………..62</t>
  </si>
  <si>
    <t>…………………………………………………………………………………..63</t>
  </si>
  <si>
    <t>…………………………………………………………………………………..64</t>
  </si>
  <si>
    <t>…………………………………………………………………………………..65</t>
  </si>
  <si>
    <t>…………………………………………………………………………………..66</t>
  </si>
  <si>
    <t>…………………………………………………………………………………..67</t>
  </si>
  <si>
    <t>…………………………………………………………………………………..68</t>
  </si>
  <si>
    <t>…………………………………………………………………………………..69</t>
  </si>
  <si>
    <t>…………………………………………………………………………………..70</t>
  </si>
  <si>
    <t>…………………………………………………………………………………..71</t>
  </si>
  <si>
    <t>Shooters</t>
  </si>
  <si>
    <t>Over All Match Score</t>
  </si>
  <si>
    <t>Name</t>
  </si>
  <si>
    <t>Category</t>
  </si>
  <si>
    <t>Overall Winner</t>
  </si>
  <si>
    <t>Juan Moya</t>
  </si>
  <si>
    <t>Jorge Pesante</t>
  </si>
  <si>
    <t>Gary R.</t>
  </si>
  <si>
    <t>Kirk Stidham</t>
  </si>
  <si>
    <t>John Hook</t>
  </si>
  <si>
    <t>Mark Palmateer</t>
  </si>
  <si>
    <t>Grady Simmons</t>
  </si>
  <si>
    <t>Tony Glennon</t>
  </si>
  <si>
    <t>Michael Conley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</si>
</sst>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indexed="8"/>
      <name val="Helvetica Neue"/>
    </font>
    <font>
      <sz val="10"/>
      <color indexed="9"/>
      <name val="Arial"/>
      <family val="2"/>
    </font>
    <font>
      <sz val="10"/>
      <color indexed="9"/>
      <name val="Arial Bold"/>
    </font>
    <font>
      <b/>
      <sz val="11"/>
      <color indexed="12"/>
      <name val="Lucida Grande"/>
    </font>
    <font>
      <sz val="11"/>
      <color indexed="12"/>
      <name val="Lucida Grande"/>
    </font>
    <font>
      <sz val="10"/>
      <color indexed="18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</fills>
  <borders count="83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ck">
        <color indexed="9"/>
      </top>
      <bottom style="thin">
        <color indexed="9"/>
      </bottom>
      <diagonal/>
    </border>
    <border>
      <left style="thin">
        <color indexed="11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medium">
        <color indexed="9"/>
      </right>
      <top style="thin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ck">
        <color indexed="9"/>
      </bottom>
      <diagonal/>
    </border>
    <border>
      <left style="medium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/>
      <diagonal/>
    </border>
    <border>
      <left style="thin">
        <color indexed="11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medium">
        <color indexed="9"/>
      </right>
      <top style="thick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9"/>
      </right>
      <top style="thick">
        <color indexed="9"/>
      </top>
      <bottom style="thin">
        <color indexed="11"/>
      </bottom>
      <diagonal/>
    </border>
    <border>
      <left style="thin">
        <color indexed="9"/>
      </left>
      <right style="medium">
        <color indexed="9"/>
      </right>
      <top style="thick">
        <color indexed="9"/>
      </top>
      <bottom style="thin">
        <color indexed="11"/>
      </bottom>
      <diagonal/>
    </border>
    <border>
      <left style="medium">
        <color indexed="9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ck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 style="thin">
        <color indexed="11"/>
      </top>
      <bottom/>
      <diagonal/>
    </border>
    <border>
      <left style="thick">
        <color indexed="9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ck">
        <color indexed="9"/>
      </right>
      <top/>
      <bottom/>
      <diagonal/>
    </border>
    <border>
      <left style="thick">
        <color indexed="9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thin">
        <color indexed="11"/>
      </right>
      <top/>
      <bottom/>
      <diagonal/>
    </border>
    <border>
      <left style="medium">
        <color indexed="9"/>
      </left>
      <right style="thick">
        <color indexed="9"/>
      </right>
      <top style="thin">
        <color indexed="11"/>
      </top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/>
      <diagonal/>
    </border>
    <border>
      <left style="thin">
        <color indexed="9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ck">
        <color indexed="9"/>
      </top>
      <bottom style="thin">
        <color indexed="11"/>
      </bottom>
      <diagonal/>
    </border>
    <border>
      <left/>
      <right style="thick">
        <color indexed="9"/>
      </right>
      <top style="thick">
        <color indexed="9"/>
      </top>
      <bottom style="thin">
        <color indexed="11"/>
      </bottom>
      <diagonal/>
    </border>
    <border>
      <left/>
      <right style="thick">
        <color indexed="9"/>
      </right>
      <top style="thin">
        <color indexed="11"/>
      </top>
      <bottom style="thin">
        <color indexed="11"/>
      </bottom>
      <diagonal/>
    </border>
    <border>
      <left/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medium">
        <color indexed="9"/>
      </right>
      <top/>
      <bottom style="thin">
        <color indexed="11"/>
      </bottom>
      <diagonal/>
    </border>
    <border>
      <left style="medium">
        <color indexed="9"/>
      </left>
      <right style="thin">
        <color indexed="9"/>
      </right>
      <top/>
      <bottom style="thin">
        <color indexed="11"/>
      </bottom>
      <diagonal/>
    </border>
    <border>
      <left style="thin">
        <color indexed="9"/>
      </left>
      <right style="medium">
        <color indexed="9"/>
      </right>
      <top/>
      <bottom style="thin">
        <color indexed="11"/>
      </bottom>
      <diagonal/>
    </border>
    <border>
      <left style="thin">
        <color indexed="11"/>
      </left>
      <right style="thin">
        <color indexed="9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n">
        <color indexed="9"/>
      </bottom>
      <diagonal/>
    </border>
    <border>
      <left/>
      <right style="thin">
        <color indexed="11"/>
      </right>
      <top style="thick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ck">
        <color indexed="9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6" fillId="8" borderId="0" applyNumberFormat="0" applyBorder="0" applyAlignment="0" applyProtection="0"/>
  </cellStyleXfs>
  <cellXfs count="167">
    <xf numFmtId="0" fontId="0" fillId="0" borderId="0" xfId="0" applyAlignment="1"/>
    <xf numFmtId="0" fontId="1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3" fillId="3" borderId="10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49" fontId="2" fillId="2" borderId="18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center" wrapText="1"/>
    </xf>
    <xf numFmtId="49" fontId="4" fillId="2" borderId="20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9" fontId="2" fillId="2" borderId="26" xfId="0" applyNumberFormat="1" applyFont="1" applyFill="1" applyBorder="1" applyAlignment="1">
      <alignment horizontal="center" wrapText="1"/>
    </xf>
    <xf numFmtId="49" fontId="2" fillId="2" borderId="27" xfId="0" applyNumberFormat="1" applyFont="1" applyFill="1" applyBorder="1" applyAlignment="1">
      <alignment horizontal="center" wrapText="1"/>
    </xf>
    <xf numFmtId="49" fontId="2" fillId="2" borderId="28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49" fontId="4" fillId="3" borderId="29" xfId="0" applyNumberFormat="1" applyFont="1" applyFill="1" applyBorder="1" applyAlignment="1">
      <alignment horizontal="center" wrapText="1"/>
    </xf>
    <xf numFmtId="49" fontId="2" fillId="2" borderId="30" xfId="0" applyNumberFormat="1" applyFont="1" applyFill="1" applyBorder="1" applyAlignment="1">
      <alignment horizontal="center" wrapText="1"/>
    </xf>
    <xf numFmtId="49" fontId="2" fillId="4" borderId="31" xfId="0" applyNumberFormat="1" applyFont="1" applyFill="1" applyBorder="1" applyAlignment="1">
      <alignment horizontal="center" wrapText="1"/>
    </xf>
    <xf numFmtId="49" fontId="4" fillId="2" borderId="32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 wrapText="1"/>
    </xf>
    <xf numFmtId="49" fontId="2" fillId="2" borderId="34" xfId="0" applyNumberFormat="1" applyFont="1" applyFill="1" applyBorder="1" applyAlignment="1">
      <alignment horizontal="center" wrapText="1"/>
    </xf>
    <xf numFmtId="49" fontId="2" fillId="2" borderId="35" xfId="0" applyNumberFormat="1" applyFont="1" applyFill="1" applyBorder="1" applyAlignment="1">
      <alignment horizontal="center" wrapText="1"/>
    </xf>
    <xf numFmtId="49" fontId="2" fillId="2" borderId="36" xfId="0" applyNumberFormat="1" applyFont="1" applyFill="1" applyBorder="1" applyAlignment="1">
      <alignment horizontal="center" wrapText="1"/>
    </xf>
    <xf numFmtId="49" fontId="2" fillId="2" borderId="37" xfId="0" applyNumberFormat="1" applyFont="1" applyFill="1" applyBorder="1" applyAlignment="1">
      <alignment horizontal="center" wrapText="1"/>
    </xf>
    <xf numFmtId="49" fontId="2" fillId="2" borderId="38" xfId="0" applyNumberFormat="1" applyFont="1" applyFill="1" applyBorder="1" applyAlignment="1">
      <alignment horizontal="center" wrapText="1"/>
    </xf>
    <xf numFmtId="49" fontId="2" fillId="2" borderId="39" xfId="0" applyNumberFormat="1" applyFont="1" applyFill="1" applyBorder="1" applyAlignment="1">
      <alignment horizontal="center" wrapText="1"/>
    </xf>
    <xf numFmtId="49" fontId="2" fillId="2" borderId="40" xfId="0" applyNumberFormat="1" applyFont="1" applyFill="1" applyBorder="1" applyAlignment="1">
      <alignment horizontal="center" wrapText="1"/>
    </xf>
    <xf numFmtId="49" fontId="2" fillId="2" borderId="41" xfId="0" applyNumberFormat="1" applyFont="1" applyFill="1" applyBorder="1" applyAlignment="1">
      <alignment horizontal="center" wrapText="1"/>
    </xf>
    <xf numFmtId="49" fontId="4" fillId="3" borderId="42" xfId="0" applyNumberFormat="1" applyFont="1" applyFill="1" applyBorder="1" applyAlignment="1">
      <alignment horizontal="center" wrapText="1"/>
    </xf>
    <xf numFmtId="0" fontId="1" fillId="2" borderId="30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left" vertical="center"/>
    </xf>
    <xf numFmtId="2" fontId="4" fillId="3" borderId="44" xfId="0" applyNumberFormat="1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right" vertical="center"/>
    </xf>
    <xf numFmtId="2" fontId="1" fillId="2" borderId="34" xfId="0" applyNumberFormat="1" applyFont="1" applyFill="1" applyBorder="1" applyAlignment="1">
      <alignment horizontal="right" vertical="center"/>
    </xf>
    <xf numFmtId="1" fontId="1" fillId="2" borderId="35" xfId="0" applyNumberFormat="1" applyFont="1" applyFill="1" applyBorder="1" applyAlignment="1">
      <alignment horizontal="right" vertical="center"/>
    </xf>
    <xf numFmtId="1" fontId="1" fillId="2" borderId="36" xfId="0" applyNumberFormat="1" applyFont="1" applyFill="1" applyBorder="1" applyAlignment="1">
      <alignment horizontal="right" vertical="center"/>
    </xf>
    <xf numFmtId="2" fontId="1" fillId="2" borderId="37" xfId="0" applyNumberFormat="1" applyFont="1" applyFill="1" applyBorder="1" applyAlignment="1">
      <alignment horizontal="right" vertical="center"/>
    </xf>
    <xf numFmtId="2" fontId="1" fillId="2" borderId="38" xfId="0" applyNumberFormat="1" applyFont="1" applyFill="1" applyBorder="1" applyAlignment="1">
      <alignment horizontal="right" vertical="center"/>
    </xf>
    <xf numFmtId="1" fontId="1" fillId="2" borderId="38" xfId="0" applyNumberFormat="1" applyFont="1" applyFill="1" applyBorder="1" applyAlignment="1">
      <alignment horizontal="right" vertical="center"/>
    </xf>
    <xf numFmtId="1" fontId="1" fillId="2" borderId="39" xfId="0" applyNumberFormat="1" applyFont="1" applyFill="1" applyBorder="1" applyAlignment="1">
      <alignment horizontal="right" vertical="center"/>
    </xf>
    <xf numFmtId="2" fontId="1" fillId="2" borderId="40" xfId="0" applyNumberFormat="1" applyFont="1" applyFill="1" applyBorder="1" applyAlignment="1">
      <alignment horizontal="right" vertical="center"/>
    </xf>
    <xf numFmtId="164" fontId="1" fillId="2" borderId="38" xfId="0" applyNumberFormat="1" applyFont="1" applyFill="1" applyBorder="1" applyAlignment="1">
      <alignment horizontal="right" vertical="center"/>
    </xf>
    <xf numFmtId="2" fontId="2" fillId="2" borderId="41" xfId="0" applyNumberFormat="1" applyFont="1" applyFill="1" applyBorder="1" applyAlignment="1">
      <alignment horizontal="right" vertical="center"/>
    </xf>
    <xf numFmtId="2" fontId="4" fillId="3" borderId="42" xfId="0" applyNumberFormat="1" applyFont="1" applyFill="1" applyBorder="1" applyAlignment="1">
      <alignment horizontal="right" vertical="center"/>
    </xf>
    <xf numFmtId="49" fontId="1" fillId="2" borderId="37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2" fontId="4" fillId="3" borderId="46" xfId="0" applyNumberFormat="1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left" vertical="center"/>
    </xf>
    <xf numFmtId="2" fontId="4" fillId="3" borderId="41" xfId="0" applyNumberFormat="1" applyFont="1" applyFill="1" applyBorder="1" applyAlignment="1">
      <alignment horizontal="center" vertical="center"/>
    </xf>
    <xf numFmtId="2" fontId="4" fillId="5" borderId="41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5" borderId="44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right" vertical="center"/>
    </xf>
    <xf numFmtId="1" fontId="1" fillId="6" borderId="49" xfId="0" applyNumberFormat="1" applyFont="1" applyFill="1" applyBorder="1" applyAlignment="1">
      <alignment horizontal="right" vertical="center"/>
    </xf>
    <xf numFmtId="1" fontId="1" fillId="2" borderId="50" xfId="0" applyNumberFormat="1" applyFont="1" applyFill="1" applyBorder="1" applyAlignment="1">
      <alignment horizontal="right" vertical="center"/>
    </xf>
    <xf numFmtId="2" fontId="1" fillId="2" borderId="51" xfId="0" applyNumberFormat="1" applyFont="1" applyFill="1" applyBorder="1" applyAlignment="1">
      <alignment horizontal="right" vertical="center"/>
    </xf>
    <xf numFmtId="2" fontId="1" fillId="2" borderId="52" xfId="0" applyNumberFormat="1" applyFont="1" applyFill="1" applyBorder="1" applyAlignment="1">
      <alignment horizontal="right" vertical="center"/>
    </xf>
    <xf numFmtId="2" fontId="1" fillId="7" borderId="0" xfId="0" applyNumberFormat="1" applyFont="1" applyFill="1" applyBorder="1" applyAlignment="1">
      <alignment horizontal="right" vertical="center"/>
    </xf>
    <xf numFmtId="2" fontId="1" fillId="2" borderId="53" xfId="0" applyNumberFormat="1" applyFont="1" applyFill="1" applyBorder="1" applyAlignment="1">
      <alignment horizontal="right" vertical="center"/>
    </xf>
    <xf numFmtId="2" fontId="1" fillId="2" borderId="54" xfId="0" applyNumberFormat="1" applyFont="1" applyFill="1" applyBorder="1" applyAlignment="1">
      <alignment horizontal="right" vertical="center"/>
    </xf>
    <xf numFmtId="2" fontId="4" fillId="2" borderId="55" xfId="0" applyNumberFormat="1" applyFont="1" applyFill="1" applyBorder="1" applyAlignment="1">
      <alignment horizontal="center" vertical="center"/>
    </xf>
    <xf numFmtId="0" fontId="1" fillId="2" borderId="38" xfId="0" applyNumberFormat="1" applyFont="1" applyFill="1" applyBorder="1" applyAlignment="1"/>
    <xf numFmtId="0" fontId="1" fillId="2" borderId="38" xfId="0" applyNumberFormat="1" applyFont="1" applyFill="1" applyBorder="1" applyAlignment="1">
      <alignment horizontal="center"/>
    </xf>
    <xf numFmtId="0" fontId="1" fillId="2" borderId="54" xfId="0" applyNumberFormat="1" applyFont="1" applyFill="1" applyBorder="1" applyAlignment="1"/>
    <xf numFmtId="0" fontId="1" fillId="2" borderId="39" xfId="0" applyNumberFormat="1" applyFont="1" applyFill="1" applyBorder="1" applyAlignment="1"/>
    <xf numFmtId="0" fontId="1" fillId="2" borderId="56" xfId="0" applyNumberFormat="1" applyFont="1" applyFill="1" applyBorder="1" applyAlignment="1"/>
    <xf numFmtId="0" fontId="1" fillId="2" borderId="40" xfId="0" applyNumberFormat="1" applyFont="1" applyFill="1" applyBorder="1" applyAlignment="1"/>
    <xf numFmtId="0" fontId="5" fillId="2" borderId="38" xfId="0" applyNumberFormat="1" applyFont="1" applyFill="1" applyBorder="1" applyAlignment="1"/>
    <xf numFmtId="4" fontId="4" fillId="3" borderId="42" xfId="0" applyNumberFormat="1" applyFont="1" applyFill="1" applyBorder="1" applyAlignment="1">
      <alignment horizontal="right" vertical="center"/>
    </xf>
    <xf numFmtId="49" fontId="2" fillId="2" borderId="46" xfId="0" applyNumberFormat="1" applyFont="1" applyFill="1" applyBorder="1" applyAlignment="1">
      <alignment horizontal="center" wrapText="1"/>
    </xf>
    <xf numFmtId="49" fontId="2" fillId="2" borderId="57" xfId="0" applyNumberFormat="1" applyFont="1" applyFill="1" applyBorder="1" applyAlignment="1">
      <alignment horizontal="center" wrapText="1"/>
    </xf>
    <xf numFmtId="49" fontId="2" fillId="2" borderId="52" xfId="0" applyNumberFormat="1" applyFont="1" applyFill="1" applyBorder="1" applyAlignment="1">
      <alignment horizontal="center" wrapText="1"/>
    </xf>
    <xf numFmtId="49" fontId="2" fillId="2" borderId="47" xfId="0" applyNumberFormat="1" applyFont="1" applyFill="1" applyBorder="1" applyAlignment="1">
      <alignment horizontal="center" wrapText="1"/>
    </xf>
    <xf numFmtId="49" fontId="2" fillId="2" borderId="58" xfId="0" applyNumberFormat="1" applyFont="1" applyFill="1" applyBorder="1" applyAlignment="1">
      <alignment horizontal="center" wrapText="1"/>
    </xf>
    <xf numFmtId="49" fontId="2" fillId="2" borderId="59" xfId="0" applyNumberFormat="1" applyFont="1" applyFill="1" applyBorder="1" applyAlignment="1">
      <alignment horizontal="center" wrapText="1"/>
    </xf>
    <xf numFmtId="0" fontId="1" fillId="2" borderId="59" xfId="0" applyNumberFormat="1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right" vertical="center"/>
    </xf>
    <xf numFmtId="49" fontId="2" fillId="2" borderId="60" xfId="0" applyNumberFormat="1" applyFont="1" applyFill="1" applyBorder="1" applyAlignment="1">
      <alignment horizontal="center" wrapText="1"/>
    </xf>
    <xf numFmtId="49" fontId="2" fillId="2" borderId="61" xfId="0" applyNumberFormat="1" applyFont="1" applyFill="1" applyBorder="1" applyAlignment="1">
      <alignment horizontal="center" wrapText="1"/>
    </xf>
    <xf numFmtId="49" fontId="4" fillId="2" borderId="46" xfId="0" applyNumberFormat="1" applyFont="1" applyFill="1" applyBorder="1" applyAlignment="1">
      <alignment horizontal="center" wrapText="1"/>
    </xf>
    <xf numFmtId="49" fontId="2" fillId="2" borderId="62" xfId="0" applyNumberFormat="1" applyFont="1" applyFill="1" applyBorder="1" applyAlignment="1">
      <alignment horizontal="center" wrapText="1"/>
    </xf>
    <xf numFmtId="49" fontId="2" fillId="2" borderId="63" xfId="0" applyNumberFormat="1" applyFont="1" applyFill="1" applyBorder="1" applyAlignment="1">
      <alignment horizontal="center" wrapText="1"/>
    </xf>
    <xf numFmtId="49" fontId="2" fillId="2" borderId="64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2" fillId="2" borderId="43" xfId="0" applyNumberFormat="1" applyFont="1" applyFill="1" applyBorder="1" applyAlignment="1">
      <alignment horizontal="center" wrapText="1"/>
    </xf>
    <xf numFmtId="49" fontId="2" fillId="2" borderId="54" xfId="0" applyNumberFormat="1" applyFont="1" applyFill="1" applyBorder="1" applyAlignment="1">
      <alignment horizontal="center" wrapText="1"/>
    </xf>
    <xf numFmtId="49" fontId="2" fillId="2" borderId="65" xfId="0" applyNumberFormat="1" applyFont="1" applyFill="1" applyBorder="1" applyAlignment="1">
      <alignment horizontal="center" wrapText="1"/>
    </xf>
    <xf numFmtId="49" fontId="2" fillId="2" borderId="56" xfId="0" applyNumberFormat="1" applyFont="1" applyFill="1" applyBorder="1" applyAlignment="1">
      <alignment horizontal="center" wrapText="1"/>
    </xf>
    <xf numFmtId="49" fontId="2" fillId="2" borderId="66" xfId="0" applyNumberFormat="1" applyFont="1" applyFill="1" applyBorder="1" applyAlignment="1">
      <alignment horizontal="center" wrapText="1"/>
    </xf>
    <xf numFmtId="1" fontId="6" fillId="8" borderId="38" xfId="1" applyNumberFormat="1" applyBorder="1" applyAlignment="1">
      <alignment horizontal="right" vertical="center"/>
    </xf>
    <xf numFmtId="1" fontId="6" fillId="8" borderId="39" xfId="1" applyNumberFormat="1" applyBorder="1" applyAlignment="1">
      <alignment horizontal="right" vertical="center"/>
    </xf>
    <xf numFmtId="49" fontId="6" fillId="8" borderId="15" xfId="1" applyNumberFormat="1" applyBorder="1" applyAlignment="1">
      <alignment horizontal="center" wrapText="1"/>
    </xf>
    <xf numFmtId="49" fontId="6" fillId="8" borderId="16" xfId="1" applyNumberFormat="1" applyBorder="1" applyAlignment="1">
      <alignment horizontal="center" wrapText="1"/>
    </xf>
    <xf numFmtId="1" fontId="6" fillId="8" borderId="38" xfId="1" applyNumberFormat="1" applyFont="1" applyFill="1" applyBorder="1" applyAlignment="1">
      <alignment horizontal="right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4" fillId="3" borderId="42" xfId="0" applyNumberFormat="1" applyFont="1" applyFill="1" applyBorder="1" applyAlignment="1">
      <alignment horizontal="center" vertical="center"/>
    </xf>
    <xf numFmtId="2" fontId="1" fillId="2" borderId="40" xfId="0" applyNumberFormat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6" fillId="8" borderId="15" xfId="1" applyNumberFormat="1" applyBorder="1" applyAlignment="1">
      <alignment horizontal="center" vertical="center" wrapText="1"/>
    </xf>
    <xf numFmtId="49" fontId="6" fillId="8" borderId="16" xfId="1" applyNumberForma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49" fontId="4" fillId="3" borderId="42" xfId="0" applyNumberFormat="1" applyFont="1" applyFill="1" applyBorder="1" applyAlignment="1">
      <alignment horizontal="center" vertical="center" wrapText="1"/>
    </xf>
    <xf numFmtId="2" fontId="1" fillId="2" borderId="37" xfId="0" applyNumberFormat="1" applyFont="1" applyFill="1" applyBorder="1" applyAlignment="1">
      <alignment horizontal="center" vertical="center"/>
    </xf>
    <xf numFmtId="2" fontId="1" fillId="2" borderId="38" xfId="0" applyNumberFormat="1" applyFont="1" applyFill="1" applyBorder="1" applyAlignment="1">
      <alignment horizontal="center" vertical="center"/>
    </xf>
    <xf numFmtId="1" fontId="6" fillId="8" borderId="38" xfId="1" applyNumberFormat="1" applyBorder="1" applyAlignment="1">
      <alignment horizontal="center" vertical="center"/>
    </xf>
    <xf numFmtId="1" fontId="6" fillId="8" borderId="39" xfId="1" applyNumberFormat="1" applyBorder="1" applyAlignment="1">
      <alignment horizontal="center" vertical="center"/>
    </xf>
    <xf numFmtId="49" fontId="2" fillId="2" borderId="3" xfId="0" applyNumberFormat="1" applyFont="1" applyFill="1" applyBorder="1" applyAlignment="1"/>
    <xf numFmtId="49" fontId="2" fillId="4" borderId="71" xfId="0" applyNumberFormat="1" applyFont="1" applyFill="1" applyBorder="1" applyAlignment="1">
      <alignment horizontal="center" wrapText="1"/>
    </xf>
    <xf numFmtId="2" fontId="0" fillId="0" borderId="0" xfId="0" applyNumberFormat="1" applyAlignment="1"/>
    <xf numFmtId="49" fontId="2" fillId="2" borderId="53" xfId="0" applyNumberFormat="1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/>
    </xf>
    <xf numFmtId="0" fontId="0" fillId="0" borderId="73" xfId="0" applyBorder="1" applyAlignment="1"/>
    <xf numFmtId="0" fontId="0" fillId="0" borderId="74" xfId="0" applyBorder="1" applyAlignment="1"/>
    <xf numFmtId="0" fontId="0" fillId="0" borderId="75" xfId="0" applyBorder="1" applyAlignment="1"/>
    <xf numFmtId="0" fontId="0" fillId="0" borderId="76" xfId="0" applyBorder="1" applyAlignment="1"/>
    <xf numFmtId="0" fontId="0" fillId="0" borderId="0" xfId="0" applyBorder="1" applyAlignment="1"/>
    <xf numFmtId="0" fontId="0" fillId="0" borderId="77" xfId="0" applyBorder="1" applyAlignment="1"/>
    <xf numFmtId="0" fontId="0" fillId="0" borderId="78" xfId="0" applyBorder="1" applyAlignment="1"/>
    <xf numFmtId="0" fontId="0" fillId="0" borderId="79" xfId="0" applyBorder="1" applyAlignment="1"/>
    <xf numFmtId="0" fontId="0" fillId="0" borderId="80" xfId="0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73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73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78" xfId="0" applyBorder="1" applyAlignment="1">
      <alignment horizontal="left" vertical="top"/>
    </xf>
    <xf numFmtId="0" fontId="0" fillId="0" borderId="75" xfId="0" applyFont="1" applyBorder="1" applyAlignment="1"/>
    <xf numFmtId="0" fontId="0" fillId="0" borderId="77" xfId="0" applyFont="1" applyBorder="1" applyAlignment="1"/>
    <xf numFmtId="0" fontId="0" fillId="0" borderId="80" xfId="0" applyFont="1" applyBorder="1" applyAlignment="1"/>
    <xf numFmtId="49" fontId="2" fillId="2" borderId="67" xfId="0" applyNumberFormat="1" applyFont="1" applyFill="1" applyBorder="1" applyAlignment="1">
      <alignment horizontal="center"/>
    </xf>
    <xf numFmtId="49" fontId="2" fillId="2" borderId="68" xfId="0" applyNumberFormat="1" applyFont="1" applyFill="1" applyBorder="1" applyAlignment="1">
      <alignment horizontal="center"/>
    </xf>
    <xf numFmtId="49" fontId="2" fillId="2" borderId="69" xfId="0" applyNumberFormat="1" applyFont="1" applyFill="1" applyBorder="1" applyAlignment="1">
      <alignment horizontal="center"/>
    </xf>
    <xf numFmtId="0" fontId="7" fillId="9" borderId="81" xfId="0" applyFont="1" applyFill="1" applyBorder="1" applyAlignment="1">
      <alignment horizontal="center"/>
    </xf>
    <xf numFmtId="0" fontId="7" fillId="9" borderId="8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</cellXfs>
  <cellStyles count="2">
    <cellStyle name="Bad" xfId="1" builtinId="27"/>
    <cellStyle name="Normal" xfId="0" builtinId="0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/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4" formatCode="#,##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9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medium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9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medium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30" formatCode="@"/>
      <fill>
        <patternFill patternType="solid">
          <fgColor indexed="64"/>
          <bgColor indexed="10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border outline="0">
        <left style="thick">
          <color indexed="9"/>
        </left>
        <right style="thick">
          <color indexed="9"/>
        </right>
        <top style="thick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30" formatCode="@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11"/>
        </left>
        <right style="thin">
          <color indexed="1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006100"/>
      <rgbColor rgb="00C6EFCE"/>
      <rgbColor rgb="00D2DAE4"/>
      <rgbColor rgb="00C6EFCD"/>
      <rgbColor rgb="00FFFEFE"/>
      <rgbColor rgb="00FFFFFF"/>
      <rgbColor rgb="00FF00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A3:DL18" totalsRowShown="0" headerRowDxfId="117" tableBorderDxfId="116">
  <tableColumns count="116">
    <tableColumn id="1" name="OR" dataDxfId="115"/>
    <tableColumn id="2" name="CR" dataDxfId="114"/>
    <tableColumn id="3" name="AK-47" dataDxfId="113"/>
    <tableColumn id="4" name="." dataDxfId="112">
      <calculatedColumnFormula>Z4+AO4+BC4+BQ4</calculatedColumnFormula>
    </tableColumn>
    <tableColumn id="5" name=".." dataDxfId="111">
      <calculatedColumnFormula>F4+G4+H4</calculatedColumnFormula>
    </tableColumn>
    <tableColumn id="6" name="…" dataDxfId="110">
      <calculatedColumnFormula>V4+AK4+AY4+BM4+CA4+CM4+CX4+DI4</calculatedColumnFormula>
    </tableColumn>
    <tableColumn id="7" name="…." dataDxfId="109">
      <calculatedColumnFormula>X4+AM4+BA4+BO4+CC4+CO4+CZ4+DK4</calculatedColumnFormula>
    </tableColumn>
    <tableColumn id="8" name="….." dataDxfId="108">
      <calculatedColumnFormula>P4+AE4+AS4+BG4+BU4+CH4+CS4+DD4</calculatedColumnFormula>
    </tableColumn>
    <tableColumn id="9" name="……" dataDxfId="107"/>
    <tableColumn id="10" name="……." dataDxfId="106"/>
    <tableColumn id="11" name="…….." dataDxfId="105"/>
    <tableColumn id="12" name="………" dataDxfId="104"/>
    <tableColumn id="13" name="………." dataDxfId="103"/>
    <tableColumn id="14" name="……….." dataDxfId="102"/>
    <tableColumn id="15" name="…………" dataDxfId="101"/>
    <tableColumn id="16" name="…………….." dataDxfId="100" dataCellStyle="Bad"/>
    <tableColumn id="17" name="……………….." dataDxfId="99" dataCellStyle="Bad"/>
    <tableColumn id="18" name="………………." dataDxfId="98" dataCellStyle="Bad"/>
    <tableColumn id="19" name="……………." dataDxfId="97" dataCellStyle="Bad"/>
    <tableColumn id="20" name="………………………………………………………………………………….." dataDxfId="96" dataCellStyle="Bad"/>
    <tableColumn id="21" name="…………………………………………………………………………………..2" dataDxfId="95" dataCellStyle="Bad"/>
    <tableColumn id="22" name="…………………………………………………………………………………..3" dataDxfId="94">
      <calculatedColumnFormula>I4+J4+K4+L4+M4+N4+O4</calculatedColumnFormula>
    </tableColumn>
    <tableColumn id="23" name="…………………………………………………………………………………..4" dataDxfId="93">
      <calculatedColumnFormula>P4</calculatedColumnFormula>
    </tableColumn>
    <tableColumn id="24" name="…………………………………………………………………………………..5" dataDxfId="92">
      <calculatedColumnFormula>(Q4*5)+(R4*10)+(S4*10)+(T4*15)+(U4*20)</calculatedColumnFormula>
    </tableColumn>
    <tableColumn id="25" name="…………………………………………………………………………………..6" dataDxfId="91">
      <calculatedColumnFormula>V4+W4+X4</calculatedColumnFormula>
    </tableColumn>
    <tableColumn id="26" name="…………………………………………………………………………………..7" dataDxfId="90">
      <calculatedColumnFormula>IF(Y4=0,"",(MIN(Y$6:Y$36)/Y4)*100)</calculatedColumnFormula>
    </tableColumn>
    <tableColumn id="27" name="…………………………………………………………………………………..8" dataDxfId="89"/>
    <tableColumn id="28" name="…………………………………………………………………………………..9" dataDxfId="88"/>
    <tableColumn id="29" name="…………………………………………………………………………………..10" dataDxfId="87"/>
    <tableColumn id="30" name="…………………………………………………………………………………..11" dataDxfId="86"/>
    <tableColumn id="31" name="…………………………………………………………………………………..12" dataDxfId="85" dataCellStyle="Bad"/>
    <tableColumn id="32" name="…………………………………………………………………………………..13" dataDxfId="84" dataCellStyle="Bad"/>
    <tableColumn id="33" name="…………………………………………………………………………………..14" dataDxfId="83" dataCellStyle="Bad"/>
    <tableColumn id="34" name="…………………………………………………………………………………..15" dataDxfId="82" dataCellStyle="Bad"/>
    <tableColumn id="35" name="…………………………………………………………………………………..16" dataDxfId="81" dataCellStyle="Bad"/>
    <tableColumn id="36" name="…………………………………………………………………………………..17" dataDxfId="80" dataCellStyle="Bad"/>
    <tableColumn id="37" name="…………………………………………………………………………………..18" dataDxfId="79">
      <calculatedColumnFormula>AA4+AB4+AC4+AD4</calculatedColumnFormula>
    </tableColumn>
    <tableColumn id="38" name="…………………………………………………………………………………..19" dataDxfId="78">
      <calculatedColumnFormula>AE4</calculatedColumnFormula>
    </tableColumn>
    <tableColumn id="39" name="…………………………………………………………………………………..20" dataDxfId="77">
      <calculatedColumnFormula>(AF4*5)+(AG4*10)+(AH4*10)+(AI4*15)+(AJ4*20)</calculatedColumnFormula>
    </tableColumn>
    <tableColumn id="40" name="…………………………………………………………………………………..21" dataDxfId="76">
      <calculatedColumnFormula>AK4+AL4+AM4</calculatedColumnFormula>
    </tableColumn>
    <tableColumn id="41" name="…………………………………………………………………………………..22" dataDxfId="75">
      <calculatedColumnFormula>IF(AN4=0,"",(MIN(AN$6:AN$36)/AN4)*100)</calculatedColumnFormula>
    </tableColumn>
    <tableColumn id="42" name="…………………………………………………………………………………..23" dataDxfId="74"/>
    <tableColumn id="43" name="…………………………………………………………………………………..24" dataDxfId="73"/>
    <tableColumn id="44" name="…………………………………………………………………………………..25" dataDxfId="72"/>
    <tableColumn id="45" name="…………………………………………………………………………………..26" dataDxfId="71" dataCellStyle="Bad"/>
    <tableColumn id="46" name="…………………………………………………………………………………..27" dataDxfId="70" dataCellStyle="Bad"/>
    <tableColumn id="47" name="…………………………………………………………………………………..28" dataDxfId="69" dataCellStyle="Bad"/>
    <tableColumn id="48" name="…………………………………………………………………………………..29" dataDxfId="68" dataCellStyle="Bad"/>
    <tableColumn id="49" name="…………………………………………………………………………………..30" dataDxfId="67" dataCellStyle="Bad"/>
    <tableColumn id="50" name="…………………………………………………………………………………..31" dataDxfId="66" dataCellStyle="Bad"/>
    <tableColumn id="51" name="…………………………………………………………………………………..32" dataDxfId="65">
      <calculatedColumnFormula>AP4+AQ4+AR4</calculatedColumnFormula>
    </tableColumn>
    <tableColumn id="52" name="…………………………………………………………………………………..33" dataDxfId="64">
      <calculatedColumnFormula>AS4</calculatedColumnFormula>
    </tableColumn>
    <tableColumn id="53" name="…………………………………………………………………………………..34" dataDxfId="63">
      <calculatedColumnFormula>(AT4*5)+(AU4*10)+(AV4*10)+(AW4*15)+(AX4*20)</calculatedColumnFormula>
    </tableColumn>
    <tableColumn id="54" name="…………………………………………………………………………………..35" dataDxfId="62">
      <calculatedColumnFormula>AY4+AZ4+BA4</calculatedColumnFormula>
    </tableColumn>
    <tableColumn id="55" name="…………………………………………………………………………………..36" dataDxfId="61">
      <calculatedColumnFormula>IF(BB4=0,"",(MIN(BB$6:BB$36)/BB4)*100)</calculatedColumnFormula>
    </tableColumn>
    <tableColumn id="56" name="…………………………………………………………………………………..37" dataDxfId="60"/>
    <tableColumn id="57" name="…………………………………………………………………………………..38" dataDxfId="59"/>
    <tableColumn id="58" name="…………………………………………………………………………………..39" dataDxfId="58"/>
    <tableColumn id="59" name="…………………………………………………………………………………..40" dataDxfId="57" dataCellStyle="Bad"/>
    <tableColumn id="60" name="…………………………………………………………………………………..41" dataDxfId="56" dataCellStyle="Bad"/>
    <tableColumn id="61" name="…………………………………………………………………………………..42" dataDxfId="55" dataCellStyle="Bad"/>
    <tableColumn id="62" name="…………………………………………………………………………………..43" dataDxfId="54" dataCellStyle="Bad"/>
    <tableColumn id="63" name="…………………………………………………………………………………..44" dataDxfId="53" dataCellStyle="Bad"/>
    <tableColumn id="64" name="…………………………………………………………………………………..45" dataDxfId="52" dataCellStyle="Bad"/>
    <tableColumn id="65" name="…………………………………………………………………………………..46" dataDxfId="51">
      <calculatedColumnFormula>BD4+BE4+BF4</calculatedColumnFormula>
    </tableColumn>
    <tableColumn id="66" name="…………………………………………………………………………………..47" dataDxfId="50">
      <calculatedColumnFormula>BG4</calculatedColumnFormula>
    </tableColumn>
    <tableColumn id="67" name="…………………………………………………………………………………..48" dataDxfId="49">
      <calculatedColumnFormula>(BH4*5)+(BI4*10)+(BJ4*10)+(BK4*15)+(BL4*20)</calculatedColumnFormula>
    </tableColumn>
    <tableColumn id="68" name="…………………………………………………………………………………..49" dataDxfId="48">
      <calculatedColumnFormula>BM4+BN4+BO4</calculatedColumnFormula>
    </tableColumn>
    <tableColumn id="69" name="…………………………………………………………………………………..50" dataDxfId="47">
      <calculatedColumnFormula>IF(BP4=0,"",(MIN(BP$6:BP$36)/BP4)*100)</calculatedColumnFormula>
    </tableColumn>
    <tableColumn id="70" name="…………………………………………………………………………………..51" dataDxfId="46"/>
    <tableColumn id="71" name="…………………………………………………………………………………..52" dataDxfId="45"/>
    <tableColumn id="72" name="…………………………………………………………………………………..53" dataDxfId="44"/>
    <tableColumn id="73" name="…………………………………………………………………………………..54" dataDxfId="43" dataCellStyle="Bad"/>
    <tableColumn id="74" name="…………………………………………………………………………………..55" dataDxfId="42" dataCellStyle="Bad"/>
    <tableColumn id="75" name="…………………………………………………………………………………..56" dataDxfId="41" dataCellStyle="Bad"/>
    <tableColumn id="76" name="…………………………………………………………………………………..57" dataDxfId="40" dataCellStyle="Bad"/>
    <tableColumn id="77" name="…………………………………………………………………………………..58" dataDxfId="39" dataCellStyle="Bad"/>
    <tableColumn id="78" name="…………………………………………………………………………………..59" dataDxfId="38" dataCellStyle="Bad"/>
    <tableColumn id="79" name="…………………………………………………………………………………..60" dataDxfId="37"/>
    <tableColumn id="80" name="…………………………………………………………………………………..61" dataDxfId="36"/>
    <tableColumn id="81" name="…………………………………………………………………………………..62" dataDxfId="35"/>
    <tableColumn id="82" name="…………………………………………………………………………………..63" dataDxfId="34"/>
    <tableColumn id="83" name="…………………………………………………………………………………..64" dataDxfId="33">
      <calculatedColumnFormula>IF(CD4=0,"",(MIN(CD$6:CD$36)/CD4)*100)</calculatedColumnFormula>
    </tableColumn>
    <tableColumn id="84" name="…………………………………………………………………………………..65" dataDxfId="32"/>
    <tableColumn id="85" name="…………………………………………………………………………………..66" dataDxfId="31"/>
    <tableColumn id="86" name="…………………………………………………………………………………..67" dataDxfId="30"/>
    <tableColumn id="87" name="…………………………………………………………………………………..68" dataDxfId="29"/>
    <tableColumn id="88" name="…………………………………………………………………………………..69" dataDxfId="28"/>
    <tableColumn id="89" name="…………………………………………………………………………………..70" dataDxfId="27"/>
    <tableColumn id="90" name="…………………………………………………………………………………..71" dataDxfId="26"/>
    <tableColumn id="91" name="Column91" dataDxfId="25"/>
    <tableColumn id="92" name="Column92" dataDxfId="24"/>
    <tableColumn id="93" name="Column93" dataDxfId="23"/>
    <tableColumn id="94" name="Column94" dataDxfId="22"/>
    <tableColumn id="95" name="Column95" dataDxfId="21"/>
    <tableColumn id="96" name="Column96" dataDxfId="20"/>
    <tableColumn id="97" name="Column97" dataDxfId="19"/>
    <tableColumn id="98" name="Column98" dataDxfId="18"/>
    <tableColumn id="99" name="Column99" dataDxfId="17"/>
    <tableColumn id="100" name="Column100" dataDxfId="16"/>
    <tableColumn id="101" name="Column101" dataDxfId="15"/>
    <tableColumn id="102" name="Column102" dataDxfId="14"/>
    <tableColumn id="103" name="Column103" dataDxfId="13"/>
    <tableColumn id="104" name="Column104" dataDxfId="12"/>
    <tableColumn id="105" name="Column105" dataDxfId="11"/>
    <tableColumn id="106" name="Column106" dataDxfId="10"/>
    <tableColumn id="107" name="Column107" dataDxfId="9"/>
    <tableColumn id="108" name="Column108" dataDxfId="8"/>
    <tableColumn id="109" name="Column109" dataDxfId="7"/>
    <tableColumn id="110" name="Column110" dataDxfId="6"/>
    <tableColumn id="111" name="Column111" dataDxfId="5"/>
    <tableColumn id="112" name="Column112" dataDxfId="4"/>
    <tableColumn id="113" name="Column113" dataDxfId="3"/>
    <tableColumn id="114" name="Column114" dataDxfId="2"/>
    <tableColumn id="115" name="Column115" dataDxfId="1"/>
    <tableColumn id="116" name="Column11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33"/>
  <sheetViews>
    <sheetView tabSelected="1" workbookViewId="0">
      <pane xSplit="3" ySplit="2" topLeftCell="U3" activePane="bottomRight" state="frozen"/>
      <selection pane="topRight" activeCell="D1" sqref="D1"/>
      <selection pane="bottomLeft" activeCell="A3" sqref="A3"/>
      <selection pane="bottomRight" activeCell="C15" sqref="C15"/>
    </sheetView>
  </sheetViews>
  <sheetFormatPr defaultRowHeight="14.25"/>
  <cols>
    <col min="2" max="3" width="12.625" bestFit="1" customWidth="1"/>
    <col min="4" max="7" width="8.375" style="1" customWidth="1"/>
    <col min="8" max="8" width="4.5" style="1" customWidth="1"/>
    <col min="9" max="9" width="3.125" style="1" customWidth="1"/>
    <col min="10" max="10" width="4.375" style="1" customWidth="1"/>
    <col min="11" max="11" width="4.625" style="1" customWidth="1"/>
    <col min="12" max="12" width="4.125" style="1" customWidth="1"/>
    <col min="13" max="13" width="5.25" style="1" customWidth="1"/>
    <col min="14" max="14" width="3" style="1" customWidth="1"/>
    <col min="15" max="15" width="9.25" customWidth="1"/>
    <col min="16" max="16" width="8.875" customWidth="1"/>
    <col min="17" max="17" width="8.375" customWidth="1"/>
    <col min="18" max="18" width="8.875" customWidth="1"/>
    <col min="19" max="19" width="5" customWidth="1"/>
    <col min="20" max="20" width="3.5" customWidth="1"/>
    <col min="21" max="21" width="4.625" customWidth="1"/>
    <col min="22" max="22" width="5.625" customWidth="1"/>
    <col min="23" max="24" width="5.75" customWidth="1"/>
    <col min="25" max="25" width="2.875" customWidth="1"/>
    <col min="26" max="26" width="9.5" customWidth="1"/>
    <col min="27" max="27" width="9" customWidth="1"/>
    <col min="28" max="28" width="9.125" customWidth="1"/>
    <col min="29" max="29" width="8" customWidth="1"/>
    <col min="30" max="30" width="5.125" customWidth="1"/>
    <col min="31" max="31" width="3.625" customWidth="1"/>
    <col min="32" max="32" width="5" customWidth="1"/>
    <col min="33" max="33" width="4.875" customWidth="1"/>
    <col min="34" max="35" width="5" customWidth="1"/>
    <col min="36" max="36" width="4.25" customWidth="1"/>
    <col min="37" max="37" width="10.125" customWidth="1"/>
    <col min="38" max="38" width="10.75" customWidth="1"/>
    <col min="39" max="39" width="9.25" customWidth="1"/>
    <col min="40" max="40" width="6.625" customWidth="1"/>
    <col min="41" max="41" width="4.75" customWidth="1"/>
    <col min="42" max="42" width="2.75" customWidth="1"/>
    <col min="43" max="43" width="4.5" customWidth="1"/>
    <col min="44" max="44" width="4.375" customWidth="1"/>
    <col min="45" max="45" width="4" customWidth="1"/>
    <col min="46" max="46" width="5" customWidth="1"/>
    <col min="47" max="47" width="2" customWidth="1"/>
    <col min="52" max="52" width="3.625" customWidth="1"/>
    <col min="53" max="53" width="2.625" customWidth="1"/>
    <col min="54" max="54" width="5" customWidth="1"/>
    <col min="55" max="55" width="3.875" customWidth="1"/>
    <col min="56" max="56" width="3.625" customWidth="1"/>
    <col min="57" max="57" width="4.875" customWidth="1"/>
  </cols>
  <sheetData>
    <row r="1" spans="1:57" ht="15" thickTop="1">
      <c r="D1" s="155" t="s">
        <v>4</v>
      </c>
      <c r="E1" s="156"/>
      <c r="F1" s="156"/>
      <c r="G1" s="156"/>
      <c r="H1" s="156"/>
      <c r="I1" s="156"/>
      <c r="J1" s="156"/>
      <c r="K1" s="156"/>
      <c r="L1" s="156"/>
      <c r="M1" s="157"/>
      <c r="N1" s="130"/>
      <c r="O1" s="155" t="s">
        <v>5</v>
      </c>
      <c r="P1" s="156"/>
      <c r="Q1" s="156"/>
      <c r="R1" s="156"/>
      <c r="S1" s="156"/>
      <c r="T1" s="156"/>
      <c r="U1" s="156"/>
      <c r="V1" s="156"/>
      <c r="W1" s="156"/>
      <c r="X1" s="157"/>
      <c r="Z1" s="155" t="s">
        <v>6</v>
      </c>
      <c r="AA1" s="156"/>
      <c r="AB1" s="156"/>
      <c r="AC1" s="156"/>
      <c r="AD1" s="156"/>
      <c r="AE1" s="156"/>
      <c r="AF1" s="156"/>
      <c r="AG1" s="156"/>
      <c r="AH1" s="156"/>
      <c r="AI1" s="157"/>
      <c r="AK1" s="155" t="s">
        <v>7</v>
      </c>
      <c r="AL1" s="156"/>
      <c r="AM1" s="156"/>
      <c r="AN1" s="156"/>
      <c r="AO1" s="156"/>
      <c r="AP1" s="156"/>
      <c r="AQ1" s="156"/>
      <c r="AR1" s="156"/>
      <c r="AS1" s="156"/>
      <c r="AT1" s="157"/>
      <c r="AV1" s="155" t="s">
        <v>8</v>
      </c>
      <c r="AW1" s="156"/>
      <c r="AX1" s="156"/>
      <c r="AY1" s="156"/>
      <c r="AZ1" s="156"/>
      <c r="BA1" s="156"/>
      <c r="BB1" s="156"/>
      <c r="BC1" s="156"/>
      <c r="BD1" s="156"/>
      <c r="BE1" s="157"/>
    </row>
    <row r="2" spans="1:57" ht="29.25" customHeight="1" thickBot="1">
      <c r="D2" s="113" t="s">
        <v>19</v>
      </c>
      <c r="E2" s="114" t="s">
        <v>20</v>
      </c>
      <c r="F2" s="114" t="s">
        <v>21</v>
      </c>
      <c r="G2" s="114" t="s">
        <v>25</v>
      </c>
      <c r="H2" s="115" t="s">
        <v>26</v>
      </c>
      <c r="I2" s="115" t="s">
        <v>27</v>
      </c>
      <c r="J2" s="115" t="s">
        <v>28</v>
      </c>
      <c r="K2" s="115" t="s">
        <v>29</v>
      </c>
      <c r="L2" s="115" t="s">
        <v>30</v>
      </c>
      <c r="M2" s="116" t="s">
        <v>31</v>
      </c>
      <c r="O2" s="113" t="s">
        <v>19</v>
      </c>
      <c r="P2" s="114" t="s">
        <v>20</v>
      </c>
      <c r="Q2" s="114" t="s">
        <v>21</v>
      </c>
      <c r="R2" s="114" t="s">
        <v>25</v>
      </c>
      <c r="S2" s="115" t="s">
        <v>26</v>
      </c>
      <c r="T2" s="115" t="s">
        <v>27</v>
      </c>
      <c r="U2" s="115" t="s">
        <v>28</v>
      </c>
      <c r="V2" s="115" t="s">
        <v>29</v>
      </c>
      <c r="W2" s="115" t="s">
        <v>30</v>
      </c>
      <c r="X2" s="116" t="s">
        <v>31</v>
      </c>
      <c r="Z2" s="113" t="s">
        <v>19</v>
      </c>
      <c r="AA2" s="114" t="s">
        <v>20</v>
      </c>
      <c r="AB2" s="114" t="s">
        <v>21</v>
      </c>
      <c r="AC2" s="114" t="s">
        <v>25</v>
      </c>
      <c r="AD2" s="115" t="s">
        <v>26</v>
      </c>
      <c r="AE2" s="115" t="s">
        <v>27</v>
      </c>
      <c r="AF2" s="115" t="s">
        <v>28</v>
      </c>
      <c r="AG2" s="115" t="s">
        <v>29</v>
      </c>
      <c r="AH2" s="115" t="s">
        <v>30</v>
      </c>
      <c r="AI2" s="116" t="s">
        <v>31</v>
      </c>
      <c r="AK2" s="113" t="s">
        <v>19</v>
      </c>
      <c r="AL2" s="114" t="s">
        <v>20</v>
      </c>
      <c r="AM2" s="114" t="s">
        <v>21</v>
      </c>
      <c r="AN2" s="114" t="s">
        <v>25</v>
      </c>
      <c r="AO2" s="115" t="s">
        <v>26</v>
      </c>
      <c r="AP2" s="115" t="s">
        <v>27</v>
      </c>
      <c r="AQ2" s="115" t="s">
        <v>28</v>
      </c>
      <c r="AR2" s="115" t="s">
        <v>29</v>
      </c>
      <c r="AS2" s="115" t="s">
        <v>30</v>
      </c>
      <c r="AT2" s="116" t="s">
        <v>31</v>
      </c>
      <c r="AV2" s="113" t="s">
        <v>19</v>
      </c>
      <c r="AW2" s="114" t="s">
        <v>20</v>
      </c>
      <c r="AX2" s="114" t="s">
        <v>21</v>
      </c>
      <c r="AY2" s="114" t="s">
        <v>25</v>
      </c>
      <c r="AZ2" s="115" t="s">
        <v>26</v>
      </c>
      <c r="BA2" s="115" t="s">
        <v>27</v>
      </c>
      <c r="BB2" s="115" t="s">
        <v>28</v>
      </c>
      <c r="BC2" s="115" t="s">
        <v>29</v>
      </c>
      <c r="BD2" s="115" t="s">
        <v>30</v>
      </c>
      <c r="BE2" s="116" t="s">
        <v>31</v>
      </c>
    </row>
    <row r="3" spans="1:57" ht="16.5" thickTop="1" thickBot="1">
      <c r="B3" s="134" t="s">
        <v>175</v>
      </c>
      <c r="C3" s="134" t="s">
        <v>174</v>
      </c>
      <c r="D3" s="133"/>
      <c r="E3" s="121"/>
      <c r="F3" s="121"/>
      <c r="G3" s="121"/>
      <c r="H3" s="121"/>
      <c r="I3" s="121"/>
      <c r="J3" s="121"/>
      <c r="K3" s="121"/>
      <c r="L3" s="121"/>
      <c r="M3" s="122"/>
      <c r="O3" s="120"/>
      <c r="P3" s="121"/>
      <c r="Q3" s="121"/>
      <c r="R3" s="121"/>
      <c r="S3" s="121"/>
      <c r="T3" s="121"/>
      <c r="U3" s="121"/>
      <c r="V3" s="121"/>
      <c r="W3" s="121"/>
      <c r="X3" s="122"/>
      <c r="Z3" s="120"/>
      <c r="AA3" s="121"/>
      <c r="AB3" s="121"/>
      <c r="AC3" s="121"/>
      <c r="AD3" s="121"/>
      <c r="AE3" s="121"/>
      <c r="AF3" s="121"/>
      <c r="AG3" s="121"/>
      <c r="AH3" s="121"/>
      <c r="AI3" s="122"/>
      <c r="AK3" s="120"/>
      <c r="AL3" s="121"/>
      <c r="AM3" s="121"/>
      <c r="AN3" s="121"/>
      <c r="AO3" s="121"/>
      <c r="AP3" s="121"/>
      <c r="AQ3" s="121"/>
      <c r="AR3" s="121"/>
      <c r="AS3" s="121"/>
      <c r="AT3" s="122"/>
      <c r="AV3" s="120"/>
      <c r="AW3" s="121"/>
      <c r="AX3" s="121"/>
      <c r="AY3" s="121"/>
      <c r="AZ3" s="121"/>
      <c r="BA3" s="121"/>
      <c r="BB3" s="121"/>
      <c r="BC3" s="121"/>
      <c r="BD3" s="121"/>
      <c r="BE3" s="122"/>
    </row>
    <row r="4" spans="1:57" ht="15">
      <c r="A4">
        <v>1</v>
      </c>
      <c r="B4" t="s">
        <v>38</v>
      </c>
      <c r="C4" t="s">
        <v>177</v>
      </c>
      <c r="D4" s="126">
        <v>17.02</v>
      </c>
      <c r="E4" s="127">
        <v>42.11</v>
      </c>
      <c r="F4" s="127"/>
      <c r="G4" s="127"/>
      <c r="H4" s="128"/>
      <c r="I4" s="128">
        <v>2</v>
      </c>
      <c r="J4" s="128"/>
      <c r="K4" s="128"/>
      <c r="L4" s="128"/>
      <c r="M4" s="129"/>
      <c r="O4" s="126">
        <v>36.36</v>
      </c>
      <c r="P4" s="127"/>
      <c r="Q4" s="127"/>
      <c r="R4" s="127"/>
      <c r="S4" s="128"/>
      <c r="T4" s="128">
        <v>1</v>
      </c>
      <c r="U4" s="128"/>
      <c r="V4" s="128"/>
      <c r="W4" s="128"/>
      <c r="X4" s="129"/>
      <c r="Z4" s="126">
        <v>71.67</v>
      </c>
      <c r="AA4" s="127"/>
      <c r="AB4" s="127"/>
      <c r="AC4" s="127"/>
      <c r="AD4" s="128">
        <v>10</v>
      </c>
      <c r="AE4" s="128"/>
      <c r="AF4" s="128"/>
      <c r="AG4" s="128"/>
      <c r="AH4" s="128"/>
      <c r="AI4" s="129"/>
      <c r="AK4" s="126">
        <v>59.01</v>
      </c>
      <c r="AL4" s="127"/>
      <c r="AM4" s="127"/>
      <c r="AN4" s="127"/>
      <c r="AO4" s="128"/>
      <c r="AP4" s="128"/>
      <c r="AQ4" s="128"/>
      <c r="AR4" s="128"/>
      <c r="AS4" s="128"/>
      <c r="AT4" s="129"/>
      <c r="AV4" s="126">
        <v>25.68</v>
      </c>
      <c r="AW4" s="127"/>
      <c r="AX4" s="127"/>
      <c r="AY4" s="127"/>
      <c r="AZ4" s="128">
        <v>10</v>
      </c>
      <c r="BA4" s="128"/>
      <c r="BB4" s="128"/>
      <c r="BC4" s="128"/>
      <c r="BD4" s="128"/>
      <c r="BE4" s="129"/>
    </row>
    <row r="5" spans="1:57" ht="15">
      <c r="A5">
        <v>2</v>
      </c>
      <c r="B5" t="s">
        <v>38</v>
      </c>
      <c r="C5" t="s">
        <v>178</v>
      </c>
      <c r="D5" s="126">
        <v>31.1</v>
      </c>
      <c r="E5" s="127">
        <v>13.5</v>
      </c>
      <c r="F5" s="127"/>
      <c r="G5" s="127"/>
      <c r="H5" s="128"/>
      <c r="I5" s="128"/>
      <c r="J5" s="128"/>
      <c r="K5" s="128"/>
      <c r="L5" s="128"/>
      <c r="M5" s="129"/>
      <c r="O5" s="126">
        <v>46.3</v>
      </c>
      <c r="P5" s="127"/>
      <c r="Q5" s="127"/>
      <c r="R5" s="127"/>
      <c r="S5" s="128"/>
      <c r="T5" s="128"/>
      <c r="U5" s="128"/>
      <c r="V5" s="128"/>
      <c r="W5" s="128"/>
      <c r="X5" s="129"/>
      <c r="Z5" s="126">
        <v>97.76</v>
      </c>
      <c r="AA5" s="127"/>
      <c r="AB5" s="127"/>
      <c r="AC5" s="127"/>
      <c r="AD5" s="128"/>
      <c r="AE5" s="128"/>
      <c r="AF5" s="128"/>
      <c r="AG5" s="128"/>
      <c r="AH5" s="128"/>
      <c r="AI5" s="129"/>
      <c r="AK5" s="126">
        <v>71.73</v>
      </c>
      <c r="AL5" s="127"/>
      <c r="AM5" s="127"/>
      <c r="AN5" s="127"/>
      <c r="AO5" s="107"/>
      <c r="AP5" s="128"/>
      <c r="AQ5" s="128"/>
      <c r="AR5" s="128"/>
      <c r="AS5" s="128"/>
      <c r="AT5" s="129"/>
      <c r="AV5" s="126">
        <v>36.520000000000003</v>
      </c>
      <c r="AW5" s="127"/>
      <c r="AX5" s="127"/>
      <c r="AY5" s="127"/>
      <c r="AZ5" s="128">
        <v>10</v>
      </c>
      <c r="BA5" s="128"/>
      <c r="BB5" s="128"/>
      <c r="BC5" s="128"/>
      <c r="BD5" s="128"/>
      <c r="BE5" s="129"/>
    </row>
    <row r="6" spans="1:57" ht="15">
      <c r="A6">
        <v>3</v>
      </c>
      <c r="B6" t="s">
        <v>38</v>
      </c>
      <c r="C6" t="s">
        <v>179</v>
      </c>
      <c r="D6" s="126">
        <v>26.39</v>
      </c>
      <c r="E6" s="127">
        <v>20.329999999999998</v>
      </c>
      <c r="F6" s="127"/>
      <c r="G6" s="127"/>
      <c r="H6" s="128"/>
      <c r="I6" s="128">
        <v>1</v>
      </c>
      <c r="J6" s="128"/>
      <c r="K6" s="128"/>
      <c r="L6" s="128"/>
      <c r="M6" s="129"/>
      <c r="O6" s="126">
        <v>28.69</v>
      </c>
      <c r="P6" s="127"/>
      <c r="Q6" s="127"/>
      <c r="R6" s="127"/>
      <c r="S6" s="128"/>
      <c r="T6" s="128"/>
      <c r="U6" s="128"/>
      <c r="V6" s="128"/>
      <c r="W6" s="128"/>
      <c r="X6" s="129"/>
      <c r="Z6" s="126">
        <v>79.91</v>
      </c>
      <c r="AA6" s="127"/>
      <c r="AB6" s="127"/>
      <c r="AC6" s="127"/>
      <c r="AD6" s="128"/>
      <c r="AE6" s="128"/>
      <c r="AF6" s="128"/>
      <c r="AG6" s="128"/>
      <c r="AH6" s="128"/>
      <c r="AI6" s="129"/>
      <c r="AK6" s="126">
        <v>65.55</v>
      </c>
      <c r="AL6" s="127"/>
      <c r="AM6" s="127"/>
      <c r="AN6" s="127"/>
      <c r="AO6" s="107"/>
      <c r="AP6" s="128"/>
      <c r="AQ6" s="128"/>
      <c r="AR6" s="128"/>
      <c r="AS6" s="128"/>
      <c r="AT6" s="129"/>
      <c r="AV6" s="126">
        <v>28.08</v>
      </c>
      <c r="AW6" s="127"/>
      <c r="AX6" s="127"/>
      <c r="AY6" s="127"/>
      <c r="AZ6" s="128"/>
      <c r="BA6" s="128"/>
      <c r="BB6" s="128"/>
      <c r="BC6" s="128"/>
      <c r="BD6" s="128"/>
      <c r="BE6" s="129"/>
    </row>
    <row r="7" spans="1:57" ht="15">
      <c r="A7">
        <v>4</v>
      </c>
      <c r="B7" t="s">
        <v>38</v>
      </c>
      <c r="C7" t="s">
        <v>180</v>
      </c>
      <c r="D7" s="126">
        <v>16.2</v>
      </c>
      <c r="E7" s="127">
        <v>27.41</v>
      </c>
      <c r="F7" s="127"/>
      <c r="G7" s="127"/>
      <c r="H7" s="128"/>
      <c r="I7" s="128"/>
      <c r="J7" s="128"/>
      <c r="K7" s="128"/>
      <c r="L7" s="128"/>
      <c r="M7" s="129"/>
      <c r="O7" s="126">
        <v>36.43</v>
      </c>
      <c r="P7" s="127"/>
      <c r="Q7" s="127"/>
      <c r="R7" s="127"/>
      <c r="S7" s="128"/>
      <c r="T7" s="128"/>
      <c r="U7" s="128"/>
      <c r="V7" s="128"/>
      <c r="W7" s="128"/>
      <c r="X7" s="129"/>
      <c r="Z7" s="126">
        <v>53.97</v>
      </c>
      <c r="AA7" s="127"/>
      <c r="AB7" s="127"/>
      <c r="AC7" s="127"/>
      <c r="AD7" s="128"/>
      <c r="AE7" s="128"/>
      <c r="AF7" s="128"/>
      <c r="AG7" s="128"/>
      <c r="AH7" s="128"/>
      <c r="AI7" s="129"/>
      <c r="AK7" s="126">
        <v>51.14</v>
      </c>
      <c r="AL7" s="127"/>
      <c r="AM7" s="127"/>
      <c r="AN7" s="127"/>
      <c r="AO7" s="107">
        <v>10</v>
      </c>
      <c r="AP7" s="128"/>
      <c r="AQ7" s="128"/>
      <c r="AR7" s="128"/>
      <c r="AS7" s="128"/>
      <c r="AT7" s="129"/>
      <c r="AV7" s="126">
        <v>14</v>
      </c>
      <c r="AW7" s="127"/>
      <c r="AX7" s="127"/>
      <c r="AY7" s="127"/>
      <c r="AZ7" s="128"/>
      <c r="BA7" s="128"/>
      <c r="BB7" s="128"/>
      <c r="BC7" s="128"/>
      <c r="BD7" s="128"/>
      <c r="BE7" s="129"/>
    </row>
    <row r="8" spans="1:57" ht="15">
      <c r="A8">
        <v>5</v>
      </c>
      <c r="B8" t="s">
        <v>38</v>
      </c>
      <c r="C8" t="s">
        <v>181</v>
      </c>
      <c r="D8" s="126">
        <v>22.21</v>
      </c>
      <c r="E8" s="127">
        <v>41.25</v>
      </c>
      <c r="F8" s="127"/>
      <c r="G8" s="127"/>
      <c r="H8" s="128"/>
      <c r="I8" s="128"/>
      <c r="J8" s="128"/>
      <c r="K8" s="128"/>
      <c r="L8" s="128"/>
      <c r="M8" s="129"/>
      <c r="O8" s="126">
        <v>28.95</v>
      </c>
      <c r="P8" s="127"/>
      <c r="Q8" s="127"/>
      <c r="R8" s="127"/>
      <c r="S8" s="128"/>
      <c r="T8" s="128"/>
      <c r="U8" s="128"/>
      <c r="V8" s="128"/>
      <c r="W8" s="128"/>
      <c r="X8" s="129"/>
      <c r="Z8" s="126">
        <v>67.55</v>
      </c>
      <c r="AA8" s="127"/>
      <c r="AB8" s="127"/>
      <c r="AC8" s="127"/>
      <c r="AD8" s="128"/>
      <c r="AE8" s="128"/>
      <c r="AF8" s="128">
        <v>1</v>
      </c>
      <c r="AG8" s="128"/>
      <c r="AH8" s="128"/>
      <c r="AI8" s="129"/>
      <c r="AK8" s="126">
        <v>45.34</v>
      </c>
      <c r="AL8" s="127"/>
      <c r="AM8" s="127"/>
      <c r="AN8" s="127"/>
      <c r="AO8" s="107">
        <v>10</v>
      </c>
      <c r="AP8" s="128"/>
      <c r="AQ8" s="128"/>
      <c r="AR8" s="128"/>
      <c r="AS8" s="128"/>
      <c r="AT8" s="129"/>
      <c r="AV8" s="126">
        <v>19.2</v>
      </c>
      <c r="AW8" s="127"/>
      <c r="AX8" s="127"/>
      <c r="AY8" s="127"/>
      <c r="AZ8" s="128">
        <v>10</v>
      </c>
      <c r="BA8" s="128"/>
      <c r="BB8" s="128"/>
      <c r="BC8" s="128"/>
      <c r="BD8" s="128"/>
      <c r="BE8" s="129"/>
    </row>
    <row r="9" spans="1:57" ht="15">
      <c r="A9">
        <v>6</v>
      </c>
      <c r="B9" t="s">
        <v>38</v>
      </c>
      <c r="C9" t="s">
        <v>182</v>
      </c>
      <c r="D9" s="126">
        <v>29.18</v>
      </c>
      <c r="E9" s="127">
        <v>34.159999999999997</v>
      </c>
      <c r="F9" s="127"/>
      <c r="G9" s="127"/>
      <c r="H9" s="128"/>
      <c r="I9" s="128"/>
      <c r="J9" s="128"/>
      <c r="K9" s="128"/>
      <c r="L9" s="128"/>
      <c r="M9" s="129"/>
      <c r="O9" s="126">
        <v>77.040000000000006</v>
      </c>
      <c r="P9" s="127"/>
      <c r="Q9" s="127"/>
      <c r="R9" s="127"/>
      <c r="S9" s="128"/>
      <c r="T9" s="128"/>
      <c r="U9" s="128"/>
      <c r="V9" s="128"/>
      <c r="W9" s="128"/>
      <c r="X9" s="129"/>
      <c r="Z9" s="126">
        <v>90.85</v>
      </c>
      <c r="AA9" s="127"/>
      <c r="AB9" s="127"/>
      <c r="AC9" s="127"/>
      <c r="AD9" s="128">
        <v>10</v>
      </c>
      <c r="AE9" s="128">
        <v>1</v>
      </c>
      <c r="AF9" s="128"/>
      <c r="AG9" s="128"/>
      <c r="AH9" s="128"/>
      <c r="AI9" s="129"/>
      <c r="AK9" s="126">
        <v>67.209999999999994</v>
      </c>
      <c r="AL9" s="127"/>
      <c r="AM9" s="127"/>
      <c r="AN9" s="127"/>
      <c r="AO9" s="107">
        <v>10</v>
      </c>
      <c r="AP9" s="128"/>
      <c r="AQ9" s="128"/>
      <c r="AR9" s="128"/>
      <c r="AS9" s="128"/>
      <c r="AT9" s="129"/>
      <c r="AV9" s="126">
        <v>22.34</v>
      </c>
      <c r="AW9" s="127"/>
      <c r="AX9" s="127"/>
      <c r="AY9" s="127"/>
      <c r="AZ9" s="128"/>
      <c r="BA9" s="128"/>
      <c r="BB9" s="128"/>
      <c r="BC9" s="128"/>
      <c r="BD9" s="128"/>
      <c r="BE9" s="129"/>
    </row>
    <row r="10" spans="1:57" ht="15">
      <c r="A10">
        <v>7</v>
      </c>
      <c r="B10" t="s">
        <v>38</v>
      </c>
      <c r="C10" t="s">
        <v>185</v>
      </c>
      <c r="D10" s="126">
        <v>73.61</v>
      </c>
      <c r="E10" s="127">
        <v>99.99</v>
      </c>
      <c r="F10" s="127"/>
      <c r="G10" s="127"/>
      <c r="H10" s="128"/>
      <c r="I10" s="128"/>
      <c r="J10" s="128"/>
      <c r="K10" s="128"/>
      <c r="L10" s="128"/>
      <c r="M10" s="129"/>
      <c r="O10" s="126">
        <v>34.17</v>
      </c>
      <c r="P10" s="127"/>
      <c r="Q10" s="127"/>
      <c r="R10" s="127"/>
      <c r="S10" s="128"/>
      <c r="T10" s="128"/>
      <c r="U10" s="128"/>
      <c r="V10" s="128"/>
      <c r="W10" s="128"/>
      <c r="X10" s="129"/>
      <c r="Z10" s="126">
        <v>161.88</v>
      </c>
      <c r="AA10" s="127"/>
      <c r="AB10" s="127"/>
      <c r="AC10" s="127"/>
      <c r="AD10" s="128"/>
      <c r="AE10" s="128"/>
      <c r="AF10" s="128"/>
      <c r="AG10" s="128"/>
      <c r="AH10" s="128"/>
      <c r="AI10" s="129"/>
      <c r="AK10" s="126">
        <v>67.87</v>
      </c>
      <c r="AL10" s="127"/>
      <c r="AM10" s="127"/>
      <c r="AN10" s="127"/>
      <c r="AO10" s="107"/>
      <c r="AP10" s="128"/>
      <c r="AQ10" s="128"/>
      <c r="AR10" s="128"/>
      <c r="AS10" s="128"/>
      <c r="AT10" s="129"/>
      <c r="AV10" s="126">
        <v>31.18</v>
      </c>
      <c r="AW10" s="127"/>
      <c r="AX10" s="127"/>
      <c r="AY10" s="127"/>
      <c r="AZ10" s="128">
        <v>10</v>
      </c>
      <c r="BA10" s="128"/>
      <c r="BB10" s="128"/>
      <c r="BC10" s="128"/>
      <c r="BD10" s="128"/>
      <c r="BE10" s="129"/>
    </row>
    <row r="11" spans="1:57" ht="15">
      <c r="A11">
        <v>8</v>
      </c>
      <c r="B11" t="s">
        <v>38</v>
      </c>
      <c r="C11" t="s">
        <v>183</v>
      </c>
      <c r="D11" s="126">
        <v>42.28</v>
      </c>
      <c r="E11" s="127">
        <v>52.53</v>
      </c>
      <c r="F11" s="127"/>
      <c r="G11" s="127"/>
      <c r="H11" s="128"/>
      <c r="I11" s="128"/>
      <c r="J11" s="128"/>
      <c r="K11" s="128"/>
      <c r="L11" s="128"/>
      <c r="M11" s="129"/>
      <c r="O11" s="126">
        <v>29.46</v>
      </c>
      <c r="P11" s="127"/>
      <c r="Q11" s="127"/>
      <c r="R11" s="127"/>
      <c r="S11" s="128"/>
      <c r="T11" s="128"/>
      <c r="U11" s="128"/>
      <c r="V11" s="128"/>
      <c r="W11" s="128"/>
      <c r="X11" s="129"/>
      <c r="Z11" s="126">
        <v>66.430000000000007</v>
      </c>
      <c r="AA11" s="127"/>
      <c r="AB11" s="127"/>
      <c r="AC11" s="127"/>
      <c r="AD11" s="128">
        <v>10</v>
      </c>
      <c r="AE11" s="128">
        <v>2</v>
      </c>
      <c r="AF11" s="128"/>
      <c r="AG11" s="128"/>
      <c r="AH11" s="128"/>
      <c r="AI11" s="129"/>
      <c r="AK11" s="126">
        <v>45.3</v>
      </c>
      <c r="AL11" s="127"/>
      <c r="AM11" s="127"/>
      <c r="AN11" s="127"/>
      <c r="AO11" s="107"/>
      <c r="AP11" s="128"/>
      <c r="AQ11" s="128"/>
      <c r="AR11" s="128"/>
      <c r="AS11" s="128"/>
      <c r="AT11" s="129"/>
      <c r="AV11" s="126">
        <v>23.24</v>
      </c>
      <c r="AW11" s="127"/>
      <c r="AX11" s="127"/>
      <c r="AY11" s="127"/>
      <c r="AZ11" s="128"/>
      <c r="BA11" s="128"/>
      <c r="BB11" s="128"/>
      <c r="BC11" s="128"/>
      <c r="BD11" s="128"/>
      <c r="BE11" s="129"/>
    </row>
    <row r="12" spans="1:57" ht="15">
      <c r="A12">
        <v>9</v>
      </c>
      <c r="B12" t="s">
        <v>38</v>
      </c>
      <c r="C12" t="s">
        <v>184</v>
      </c>
      <c r="D12" s="126">
        <v>11.96</v>
      </c>
      <c r="E12" s="127">
        <v>16.079999999999998</v>
      </c>
      <c r="F12" s="127"/>
      <c r="G12" s="127"/>
      <c r="H12" s="128"/>
      <c r="I12" s="128"/>
      <c r="J12" s="128"/>
      <c r="K12" s="128"/>
      <c r="L12" s="128"/>
      <c r="M12" s="129"/>
      <c r="O12" s="126">
        <v>19.649999999999999</v>
      </c>
      <c r="P12" s="127"/>
      <c r="Q12" s="127"/>
      <c r="R12" s="127"/>
      <c r="S12" s="128"/>
      <c r="T12" s="128"/>
      <c r="U12" s="128"/>
      <c r="V12" s="128"/>
      <c r="W12" s="128"/>
      <c r="X12" s="129"/>
      <c r="Z12" s="126">
        <v>37.18</v>
      </c>
      <c r="AA12" s="127"/>
      <c r="AB12" s="127"/>
      <c r="AC12" s="127"/>
      <c r="AD12" s="128"/>
      <c r="AE12" s="128"/>
      <c r="AF12" s="128"/>
      <c r="AG12" s="128"/>
      <c r="AH12" s="128"/>
      <c r="AI12" s="129"/>
      <c r="AK12" s="126">
        <v>43.54</v>
      </c>
      <c r="AL12" s="127"/>
      <c r="AM12" s="127"/>
      <c r="AN12" s="127"/>
      <c r="AO12" s="107">
        <v>10</v>
      </c>
      <c r="AP12" s="128"/>
      <c r="AQ12" s="128"/>
      <c r="AR12" s="128"/>
      <c r="AS12" s="128"/>
      <c r="AT12" s="129"/>
      <c r="AV12" s="126">
        <v>23.36</v>
      </c>
      <c r="AW12" s="127"/>
      <c r="AX12" s="127"/>
      <c r="AY12" s="127"/>
      <c r="AZ12" s="128"/>
      <c r="BA12" s="128"/>
      <c r="BB12" s="128"/>
      <c r="BC12" s="128"/>
      <c r="BD12" s="128"/>
      <c r="BE12" s="129"/>
    </row>
    <row r="13" spans="1:57" ht="15">
      <c r="A13">
        <v>10</v>
      </c>
      <c r="D13" s="126"/>
      <c r="E13" s="127"/>
      <c r="F13" s="127"/>
      <c r="G13" s="127"/>
      <c r="H13" s="128"/>
      <c r="I13" s="128"/>
      <c r="J13" s="128"/>
      <c r="K13" s="128"/>
      <c r="L13" s="128"/>
      <c r="M13" s="129"/>
      <c r="O13" s="126"/>
      <c r="P13" s="127"/>
      <c r="Q13" s="127"/>
      <c r="R13" s="127"/>
      <c r="S13" s="128"/>
      <c r="T13" s="128"/>
      <c r="U13" s="128"/>
      <c r="V13" s="128"/>
      <c r="W13" s="128"/>
      <c r="X13" s="129"/>
      <c r="Z13" s="126"/>
      <c r="AA13" s="127"/>
      <c r="AB13" s="127"/>
      <c r="AC13" s="127"/>
      <c r="AD13" s="128"/>
      <c r="AE13" s="128"/>
      <c r="AF13" s="128"/>
      <c r="AG13" s="128"/>
      <c r="AH13" s="128"/>
      <c r="AI13" s="129"/>
      <c r="AK13" s="126"/>
      <c r="AL13" s="127"/>
      <c r="AM13" s="127"/>
      <c r="AN13" s="127"/>
      <c r="AO13" s="107"/>
      <c r="AP13" s="128"/>
      <c r="AQ13" s="128"/>
      <c r="AR13" s="128"/>
      <c r="AS13" s="128"/>
      <c r="AT13" s="129"/>
      <c r="AV13" s="126"/>
      <c r="AW13" s="127"/>
      <c r="AX13" s="127"/>
      <c r="AY13" s="127"/>
      <c r="AZ13" s="128"/>
      <c r="BA13" s="128"/>
      <c r="BB13" s="128"/>
      <c r="BC13" s="128"/>
      <c r="BD13" s="128"/>
      <c r="BE13" s="129"/>
    </row>
    <row r="14" spans="1:57" ht="15">
      <c r="A14">
        <v>11</v>
      </c>
      <c r="D14" s="126"/>
      <c r="E14" s="127"/>
      <c r="F14" s="127"/>
      <c r="G14" s="127"/>
      <c r="H14" s="128"/>
      <c r="I14" s="128"/>
      <c r="J14" s="128"/>
      <c r="K14" s="128"/>
      <c r="L14" s="128"/>
      <c r="M14" s="129"/>
      <c r="O14" s="126"/>
      <c r="P14" s="127"/>
      <c r="Q14" s="127"/>
      <c r="R14" s="127"/>
      <c r="S14" s="128"/>
      <c r="T14" s="128"/>
      <c r="U14" s="128"/>
      <c r="V14" s="128"/>
      <c r="W14" s="128"/>
      <c r="X14" s="129"/>
      <c r="Z14" s="126"/>
      <c r="AA14" s="127"/>
      <c r="AB14" s="127"/>
      <c r="AC14" s="127"/>
      <c r="AD14" s="128"/>
      <c r="AE14" s="128"/>
      <c r="AF14" s="128"/>
      <c r="AG14" s="128"/>
      <c r="AH14" s="128"/>
      <c r="AI14" s="129"/>
      <c r="AK14" s="126"/>
      <c r="AL14" s="127"/>
      <c r="AM14" s="127"/>
      <c r="AN14" s="127"/>
      <c r="AO14" s="107"/>
      <c r="AP14" s="128"/>
      <c r="AQ14" s="128"/>
      <c r="AR14" s="128"/>
      <c r="AS14" s="128"/>
      <c r="AT14" s="129"/>
      <c r="AV14" s="126"/>
      <c r="AW14" s="127"/>
      <c r="AX14" s="127"/>
      <c r="AY14" s="127"/>
      <c r="AZ14" s="128"/>
      <c r="BA14" s="128"/>
      <c r="BB14" s="128"/>
      <c r="BC14" s="128"/>
      <c r="BD14" s="128"/>
      <c r="BE14" s="129"/>
    </row>
    <row r="15" spans="1:57" ht="15">
      <c r="A15">
        <v>12</v>
      </c>
      <c r="D15" s="126"/>
      <c r="E15" s="127"/>
      <c r="F15" s="127"/>
      <c r="G15" s="127"/>
      <c r="H15" s="128"/>
      <c r="I15" s="128"/>
      <c r="J15" s="128"/>
      <c r="K15" s="128"/>
      <c r="L15" s="128"/>
      <c r="M15" s="129"/>
      <c r="O15" s="126"/>
      <c r="P15" s="127"/>
      <c r="Q15" s="127"/>
      <c r="R15" s="127"/>
      <c r="S15" s="128"/>
      <c r="T15" s="128"/>
      <c r="U15" s="128"/>
      <c r="V15" s="128"/>
      <c r="W15" s="128"/>
      <c r="X15" s="129"/>
      <c r="Z15" s="126"/>
      <c r="AA15" s="127"/>
      <c r="AB15" s="127"/>
      <c r="AC15" s="127"/>
      <c r="AD15" s="128"/>
      <c r="AE15" s="128"/>
      <c r="AF15" s="128"/>
      <c r="AG15" s="128"/>
      <c r="AH15" s="128"/>
      <c r="AI15" s="129"/>
      <c r="AK15" s="126"/>
      <c r="AL15" s="127"/>
      <c r="AM15" s="127"/>
      <c r="AN15" s="127"/>
      <c r="AO15" s="107"/>
      <c r="AP15" s="128"/>
      <c r="AQ15" s="128"/>
      <c r="AR15" s="128"/>
      <c r="AS15" s="128"/>
      <c r="AT15" s="129"/>
      <c r="AV15" s="126"/>
      <c r="AW15" s="127"/>
      <c r="AX15" s="127"/>
      <c r="AY15" s="127"/>
      <c r="AZ15" s="128"/>
      <c r="BA15" s="128"/>
      <c r="BB15" s="128"/>
      <c r="BC15" s="128"/>
      <c r="BD15" s="128"/>
      <c r="BE15" s="129"/>
    </row>
    <row r="16" spans="1:57" ht="15">
      <c r="A16">
        <v>13</v>
      </c>
      <c r="D16" s="126"/>
      <c r="E16" s="127"/>
      <c r="F16" s="127"/>
      <c r="G16" s="127"/>
      <c r="H16" s="128"/>
      <c r="I16" s="128"/>
      <c r="J16" s="128"/>
      <c r="K16" s="128"/>
      <c r="L16" s="128"/>
      <c r="M16" s="129"/>
      <c r="O16" s="126"/>
      <c r="P16" s="127"/>
      <c r="Q16" s="127"/>
      <c r="R16" s="127"/>
      <c r="S16" s="128"/>
      <c r="T16" s="128"/>
      <c r="U16" s="128"/>
      <c r="V16" s="128"/>
      <c r="W16" s="128"/>
      <c r="X16" s="129"/>
      <c r="Z16" s="126"/>
      <c r="AA16" s="127"/>
      <c r="AB16" s="127"/>
      <c r="AC16" s="127"/>
      <c r="AD16" s="128"/>
      <c r="AE16" s="128"/>
      <c r="AF16" s="128"/>
      <c r="AG16" s="128"/>
      <c r="AH16" s="128"/>
      <c r="AI16" s="129"/>
      <c r="AK16" s="126"/>
      <c r="AL16" s="127"/>
      <c r="AM16" s="127"/>
      <c r="AN16" s="127"/>
      <c r="AO16" s="107"/>
      <c r="AP16" s="128"/>
      <c r="AQ16" s="128"/>
      <c r="AR16" s="128"/>
      <c r="AS16" s="128"/>
      <c r="AT16" s="129"/>
      <c r="AV16" s="126"/>
      <c r="AW16" s="127"/>
      <c r="AX16" s="127"/>
      <c r="AY16" s="127"/>
      <c r="AZ16" s="128"/>
      <c r="BA16" s="128"/>
      <c r="BB16" s="128"/>
      <c r="BC16" s="128"/>
      <c r="BD16" s="128"/>
      <c r="BE16" s="129"/>
    </row>
    <row r="17" spans="1:57" ht="15">
      <c r="A17">
        <v>14</v>
      </c>
      <c r="D17" s="126"/>
      <c r="E17" s="127"/>
      <c r="F17" s="127"/>
      <c r="G17" s="127"/>
      <c r="H17" s="128"/>
      <c r="I17" s="128"/>
      <c r="J17" s="128"/>
      <c r="K17" s="128"/>
      <c r="L17" s="128"/>
      <c r="M17" s="129"/>
      <c r="O17" s="126"/>
      <c r="P17" s="127"/>
      <c r="Q17" s="127"/>
      <c r="R17" s="127"/>
      <c r="S17" s="128"/>
      <c r="T17" s="128"/>
      <c r="U17" s="128"/>
      <c r="V17" s="128"/>
      <c r="W17" s="128"/>
      <c r="X17" s="129"/>
      <c r="Z17" s="126"/>
      <c r="AA17" s="127"/>
      <c r="AB17" s="127"/>
      <c r="AC17" s="127"/>
      <c r="AD17" s="128"/>
      <c r="AE17" s="128"/>
      <c r="AF17" s="128"/>
      <c r="AG17" s="128"/>
      <c r="AH17" s="128"/>
      <c r="AI17" s="129"/>
      <c r="AK17" s="126"/>
      <c r="AL17" s="127"/>
      <c r="AM17" s="127"/>
      <c r="AN17" s="127"/>
      <c r="AO17" s="128"/>
      <c r="AP17" s="128"/>
      <c r="AQ17" s="128"/>
      <c r="AR17" s="128"/>
      <c r="AS17" s="128"/>
      <c r="AT17" s="129"/>
      <c r="AV17" s="126"/>
      <c r="AW17" s="127"/>
      <c r="AX17" s="127"/>
      <c r="AY17" s="127"/>
      <c r="AZ17" s="128"/>
      <c r="BA17" s="128"/>
      <c r="BB17" s="128"/>
      <c r="BC17" s="128"/>
      <c r="BD17" s="128"/>
      <c r="BE17" s="129"/>
    </row>
    <row r="18" spans="1:57" ht="15">
      <c r="A18">
        <v>15</v>
      </c>
      <c r="D18" s="126"/>
      <c r="E18" s="127"/>
      <c r="F18" s="127"/>
      <c r="G18" s="127"/>
      <c r="H18" s="128"/>
      <c r="I18" s="128"/>
      <c r="J18" s="128"/>
      <c r="K18" s="128"/>
      <c r="L18" s="128"/>
      <c r="M18" s="129"/>
      <c r="O18" s="126"/>
      <c r="P18" s="127"/>
      <c r="Q18" s="127"/>
      <c r="R18" s="127"/>
      <c r="S18" s="128"/>
      <c r="T18" s="128"/>
      <c r="U18" s="128"/>
      <c r="V18" s="128"/>
      <c r="W18" s="128"/>
      <c r="X18" s="129"/>
      <c r="Z18" s="126"/>
      <c r="AA18" s="127"/>
      <c r="AB18" s="127"/>
      <c r="AC18" s="127"/>
      <c r="AD18" s="128"/>
      <c r="AE18" s="128"/>
      <c r="AF18" s="128"/>
      <c r="AG18" s="128"/>
      <c r="AH18" s="128"/>
      <c r="AI18" s="129"/>
      <c r="AK18" s="126"/>
      <c r="AL18" s="127"/>
      <c r="AM18" s="127"/>
      <c r="AN18" s="127"/>
      <c r="AO18" s="128"/>
      <c r="AP18" s="128"/>
      <c r="AQ18" s="128"/>
      <c r="AR18" s="128"/>
      <c r="AS18" s="128"/>
      <c r="AT18" s="129"/>
      <c r="AV18" s="126"/>
      <c r="AW18" s="127"/>
      <c r="AX18" s="127"/>
      <c r="AY18" s="127"/>
      <c r="AZ18" s="128"/>
      <c r="BA18" s="128"/>
      <c r="BB18" s="128"/>
      <c r="BC18" s="128"/>
      <c r="BD18" s="128"/>
      <c r="BE18" s="129"/>
    </row>
    <row r="19" spans="1:57" ht="15">
      <c r="A19">
        <v>16</v>
      </c>
      <c r="D19" s="126"/>
      <c r="E19" s="127"/>
      <c r="F19" s="127"/>
      <c r="G19" s="127"/>
      <c r="H19" s="128"/>
      <c r="I19" s="128"/>
      <c r="J19" s="128"/>
      <c r="K19" s="128"/>
      <c r="L19" s="128"/>
      <c r="M19" s="129"/>
      <c r="O19" s="126"/>
      <c r="P19" s="127"/>
      <c r="Q19" s="127"/>
      <c r="R19" s="127"/>
      <c r="S19" s="128"/>
      <c r="T19" s="128"/>
      <c r="U19" s="128"/>
      <c r="V19" s="128"/>
      <c r="W19" s="128"/>
      <c r="X19" s="129"/>
      <c r="Z19" s="126"/>
      <c r="AA19" s="127"/>
      <c r="AB19" s="127"/>
      <c r="AC19" s="127"/>
      <c r="AD19" s="128"/>
      <c r="AE19" s="128"/>
      <c r="AF19" s="128"/>
      <c r="AG19" s="128"/>
      <c r="AH19" s="128"/>
      <c r="AI19" s="129"/>
      <c r="AK19" s="126"/>
      <c r="AL19" s="127"/>
      <c r="AM19" s="127"/>
      <c r="AN19" s="127"/>
      <c r="AO19" s="128"/>
      <c r="AP19" s="128"/>
      <c r="AQ19" s="128"/>
      <c r="AR19" s="128"/>
      <c r="AS19" s="128"/>
      <c r="AT19" s="129"/>
      <c r="AV19" s="126"/>
      <c r="AW19" s="127"/>
      <c r="AX19" s="127"/>
      <c r="AY19" s="127"/>
      <c r="AZ19" s="128"/>
      <c r="BA19" s="128"/>
      <c r="BB19" s="128"/>
      <c r="BC19" s="128"/>
      <c r="BD19" s="128"/>
      <c r="BE19" s="129"/>
    </row>
    <row r="20" spans="1:57" ht="15">
      <c r="A20">
        <v>17</v>
      </c>
      <c r="D20" s="126"/>
      <c r="E20" s="127"/>
      <c r="F20" s="127"/>
      <c r="G20" s="127"/>
      <c r="H20" s="128"/>
      <c r="I20" s="128"/>
      <c r="J20" s="128"/>
      <c r="K20" s="128"/>
      <c r="L20" s="128"/>
      <c r="M20" s="129"/>
      <c r="O20" s="126"/>
      <c r="P20" s="127"/>
      <c r="Q20" s="127"/>
      <c r="R20" s="127"/>
      <c r="S20" s="128"/>
      <c r="T20" s="128"/>
      <c r="U20" s="128"/>
      <c r="V20" s="128"/>
      <c r="W20" s="128"/>
      <c r="X20" s="129"/>
      <c r="Z20" s="126"/>
      <c r="AA20" s="127"/>
      <c r="AB20" s="127"/>
      <c r="AC20" s="127"/>
      <c r="AD20" s="128"/>
      <c r="AE20" s="128"/>
      <c r="AF20" s="128"/>
      <c r="AG20" s="128"/>
      <c r="AH20" s="128"/>
      <c r="AI20" s="129"/>
      <c r="AK20" s="126"/>
      <c r="AL20" s="127"/>
      <c r="AM20" s="127"/>
      <c r="AN20" s="127"/>
      <c r="AO20" s="128"/>
      <c r="AP20" s="128"/>
      <c r="AQ20" s="128"/>
      <c r="AR20" s="128"/>
      <c r="AS20" s="128"/>
      <c r="AT20" s="129"/>
      <c r="AV20" s="126"/>
      <c r="AW20" s="127"/>
      <c r="AX20" s="127"/>
      <c r="AY20" s="127"/>
      <c r="AZ20" s="128"/>
      <c r="BA20" s="128"/>
      <c r="BB20" s="128"/>
      <c r="BC20" s="128"/>
      <c r="BD20" s="128"/>
      <c r="BE20" s="129"/>
    </row>
    <row r="21" spans="1:57" ht="15">
      <c r="A21">
        <v>18</v>
      </c>
      <c r="D21" s="126"/>
      <c r="E21" s="127"/>
      <c r="F21" s="127"/>
      <c r="G21" s="127"/>
      <c r="H21" s="128"/>
      <c r="I21" s="128"/>
      <c r="J21" s="128"/>
      <c r="K21" s="128"/>
      <c r="L21" s="128"/>
      <c r="M21" s="129"/>
      <c r="O21" s="126"/>
      <c r="P21" s="127"/>
      <c r="Q21" s="127"/>
      <c r="R21" s="127"/>
      <c r="S21" s="128"/>
      <c r="T21" s="128"/>
      <c r="U21" s="128"/>
      <c r="V21" s="128"/>
      <c r="W21" s="128"/>
      <c r="X21" s="129"/>
      <c r="Z21" s="126"/>
      <c r="AA21" s="127"/>
      <c r="AB21" s="127"/>
      <c r="AC21" s="127"/>
      <c r="AD21" s="128"/>
      <c r="AE21" s="128"/>
      <c r="AF21" s="128"/>
      <c r="AG21" s="128"/>
      <c r="AH21" s="128"/>
      <c r="AI21" s="129"/>
      <c r="AK21" s="126"/>
      <c r="AL21" s="127"/>
      <c r="AM21" s="127"/>
      <c r="AN21" s="127"/>
      <c r="AO21" s="128"/>
      <c r="AP21" s="128"/>
      <c r="AQ21" s="128"/>
      <c r="AR21" s="128"/>
      <c r="AS21" s="128"/>
      <c r="AT21" s="129"/>
      <c r="AV21" s="126"/>
      <c r="AW21" s="127"/>
      <c r="AX21" s="127"/>
      <c r="AY21" s="127"/>
      <c r="AZ21" s="128"/>
      <c r="BA21" s="128"/>
      <c r="BB21" s="128"/>
      <c r="BC21" s="128"/>
      <c r="BD21" s="128"/>
      <c r="BE21" s="129"/>
    </row>
    <row r="22" spans="1:57" ht="15">
      <c r="A22">
        <v>19</v>
      </c>
      <c r="D22" s="126"/>
      <c r="E22" s="127"/>
      <c r="F22" s="127"/>
      <c r="G22" s="127"/>
      <c r="H22" s="128"/>
      <c r="I22" s="128"/>
      <c r="J22" s="128"/>
      <c r="K22" s="128"/>
      <c r="L22" s="128"/>
      <c r="M22" s="129"/>
      <c r="O22" s="126"/>
      <c r="P22" s="127"/>
      <c r="Q22" s="127"/>
      <c r="R22" s="127"/>
      <c r="S22" s="128"/>
      <c r="T22" s="128"/>
      <c r="U22" s="128"/>
      <c r="V22" s="128"/>
      <c r="W22" s="128"/>
      <c r="X22" s="129"/>
      <c r="Z22" s="126"/>
      <c r="AA22" s="127"/>
      <c r="AB22" s="127"/>
      <c r="AC22" s="127"/>
      <c r="AD22" s="128"/>
      <c r="AE22" s="128"/>
      <c r="AF22" s="128"/>
      <c r="AG22" s="128"/>
      <c r="AH22" s="128"/>
      <c r="AI22" s="129"/>
      <c r="AK22" s="126"/>
      <c r="AL22" s="127"/>
      <c r="AM22" s="127"/>
      <c r="AN22" s="127"/>
      <c r="AO22" s="128"/>
      <c r="AP22" s="128"/>
      <c r="AQ22" s="128"/>
      <c r="AR22" s="128"/>
      <c r="AS22" s="128"/>
      <c r="AT22" s="129"/>
      <c r="AV22" s="126"/>
      <c r="AW22" s="127"/>
      <c r="AX22" s="127"/>
      <c r="AY22" s="127"/>
      <c r="AZ22" s="128"/>
      <c r="BA22" s="128"/>
      <c r="BB22" s="128"/>
      <c r="BC22" s="128"/>
      <c r="BD22" s="128"/>
      <c r="BE22" s="129"/>
    </row>
    <row r="23" spans="1:57" ht="15">
      <c r="A23">
        <v>20</v>
      </c>
      <c r="D23" s="126"/>
      <c r="E23" s="127"/>
      <c r="F23" s="127"/>
      <c r="G23" s="127"/>
      <c r="H23" s="128"/>
      <c r="I23" s="128"/>
      <c r="J23" s="128"/>
      <c r="K23" s="128"/>
      <c r="L23" s="128"/>
      <c r="M23" s="129"/>
      <c r="O23" s="126"/>
      <c r="P23" s="127"/>
      <c r="Q23" s="127"/>
      <c r="R23" s="127"/>
      <c r="S23" s="128"/>
      <c r="T23" s="128"/>
      <c r="U23" s="128"/>
      <c r="V23" s="128"/>
      <c r="W23" s="128"/>
      <c r="X23" s="129"/>
      <c r="Z23" s="126"/>
      <c r="AA23" s="127"/>
      <c r="AB23" s="127"/>
      <c r="AC23" s="127"/>
      <c r="AD23" s="128"/>
      <c r="AE23" s="128"/>
      <c r="AF23" s="128"/>
      <c r="AG23" s="128"/>
      <c r="AH23" s="128"/>
      <c r="AI23" s="129"/>
      <c r="AK23" s="126"/>
      <c r="AL23" s="127"/>
      <c r="AM23" s="127"/>
      <c r="AN23" s="127"/>
      <c r="AO23" s="128"/>
      <c r="AP23" s="128"/>
      <c r="AQ23" s="128"/>
      <c r="AR23" s="128"/>
      <c r="AS23" s="128"/>
      <c r="AT23" s="129"/>
      <c r="AV23" s="126"/>
      <c r="AW23" s="127"/>
      <c r="AX23" s="127"/>
      <c r="AY23" s="127"/>
      <c r="AZ23" s="128"/>
      <c r="BA23" s="128"/>
      <c r="BB23" s="128"/>
      <c r="BC23" s="128"/>
      <c r="BD23" s="128"/>
      <c r="BE23" s="129"/>
    </row>
    <row r="24" spans="1:57" ht="15">
      <c r="A24">
        <v>21</v>
      </c>
      <c r="D24" s="126"/>
      <c r="E24" s="127"/>
      <c r="F24" s="127"/>
      <c r="G24" s="127"/>
      <c r="H24" s="128"/>
      <c r="I24" s="128"/>
      <c r="J24" s="128"/>
      <c r="K24" s="128"/>
      <c r="L24" s="128"/>
      <c r="M24" s="129"/>
      <c r="O24" s="126"/>
      <c r="P24" s="127"/>
      <c r="Q24" s="127"/>
      <c r="R24" s="127"/>
      <c r="S24" s="128"/>
      <c r="T24" s="128"/>
      <c r="U24" s="128"/>
      <c r="V24" s="128"/>
      <c r="W24" s="128"/>
      <c r="X24" s="129"/>
      <c r="Z24" s="126"/>
      <c r="AA24" s="127"/>
      <c r="AB24" s="127"/>
      <c r="AC24" s="127"/>
      <c r="AD24" s="128"/>
      <c r="AE24" s="128"/>
      <c r="AF24" s="128"/>
      <c r="AG24" s="128"/>
      <c r="AH24" s="128"/>
      <c r="AI24" s="129"/>
      <c r="AK24" s="126"/>
      <c r="AL24" s="127"/>
      <c r="AM24" s="127"/>
      <c r="AN24" s="127"/>
      <c r="AO24" s="128"/>
      <c r="AP24" s="128"/>
      <c r="AQ24" s="128"/>
      <c r="AR24" s="128"/>
      <c r="AS24" s="128"/>
      <c r="AT24" s="129"/>
      <c r="AV24" s="126"/>
      <c r="AW24" s="127"/>
      <c r="AX24" s="127"/>
      <c r="AY24" s="127"/>
      <c r="AZ24" s="128"/>
      <c r="BA24" s="128"/>
      <c r="BB24" s="128"/>
      <c r="BC24" s="128"/>
      <c r="BD24" s="128"/>
      <c r="BE24" s="129"/>
    </row>
    <row r="25" spans="1:57" ht="15">
      <c r="A25">
        <v>22</v>
      </c>
      <c r="D25" s="126"/>
      <c r="E25" s="127"/>
      <c r="F25" s="127"/>
      <c r="G25" s="127"/>
      <c r="H25" s="128"/>
      <c r="I25" s="128"/>
      <c r="J25" s="128"/>
      <c r="K25" s="128"/>
      <c r="L25" s="128"/>
      <c r="M25" s="129"/>
      <c r="O25" s="126"/>
      <c r="P25" s="127"/>
      <c r="Q25" s="127"/>
      <c r="R25" s="127"/>
      <c r="S25" s="128"/>
      <c r="T25" s="128"/>
      <c r="U25" s="128"/>
      <c r="V25" s="128"/>
      <c r="W25" s="128"/>
      <c r="X25" s="129"/>
      <c r="Z25" s="126"/>
      <c r="AA25" s="127"/>
      <c r="AB25" s="127"/>
      <c r="AC25" s="127"/>
      <c r="AD25" s="128"/>
      <c r="AE25" s="128"/>
      <c r="AF25" s="128"/>
      <c r="AG25" s="128"/>
      <c r="AH25" s="128"/>
      <c r="AI25" s="129"/>
      <c r="AK25" s="126"/>
      <c r="AL25" s="127"/>
      <c r="AM25" s="127"/>
      <c r="AN25" s="127"/>
      <c r="AO25" s="128"/>
      <c r="AP25" s="128"/>
      <c r="AQ25" s="128"/>
      <c r="AR25" s="128"/>
      <c r="AS25" s="128"/>
      <c r="AT25" s="129"/>
      <c r="AV25" s="126"/>
      <c r="AW25" s="127"/>
      <c r="AX25" s="127"/>
      <c r="AY25" s="127"/>
      <c r="AZ25" s="128"/>
      <c r="BA25" s="128"/>
      <c r="BB25" s="128"/>
      <c r="BC25" s="128"/>
      <c r="BD25" s="128"/>
      <c r="BE25" s="129"/>
    </row>
    <row r="26" spans="1:57" ht="15">
      <c r="A26">
        <v>23</v>
      </c>
      <c r="D26" s="126"/>
      <c r="E26" s="127"/>
      <c r="F26" s="127"/>
      <c r="G26" s="127"/>
      <c r="H26" s="128"/>
      <c r="I26" s="128"/>
      <c r="J26" s="128"/>
      <c r="K26" s="128"/>
      <c r="L26" s="128"/>
      <c r="M26" s="129"/>
      <c r="O26" s="126"/>
      <c r="P26" s="127"/>
      <c r="Q26" s="127"/>
      <c r="R26" s="127"/>
      <c r="S26" s="128"/>
      <c r="T26" s="128"/>
      <c r="U26" s="128"/>
      <c r="V26" s="128"/>
      <c r="W26" s="128"/>
      <c r="X26" s="129"/>
      <c r="Z26" s="126"/>
      <c r="AA26" s="127"/>
      <c r="AB26" s="127"/>
      <c r="AC26" s="127"/>
      <c r="AD26" s="128"/>
      <c r="AE26" s="128"/>
      <c r="AF26" s="128"/>
      <c r="AG26" s="128"/>
      <c r="AH26" s="128"/>
      <c r="AI26" s="129"/>
      <c r="AK26" s="126"/>
      <c r="AL26" s="127"/>
      <c r="AM26" s="127"/>
      <c r="AN26" s="127"/>
      <c r="AO26" s="128"/>
      <c r="AP26" s="128"/>
      <c r="AQ26" s="128"/>
      <c r="AR26" s="128"/>
      <c r="AS26" s="128"/>
      <c r="AT26" s="129"/>
      <c r="AV26" s="126"/>
      <c r="AW26" s="127"/>
      <c r="AX26" s="127"/>
      <c r="AY26" s="127"/>
      <c r="AZ26" s="128"/>
      <c r="BA26" s="128"/>
      <c r="BB26" s="128"/>
      <c r="BC26" s="128"/>
      <c r="BD26" s="128"/>
      <c r="BE26" s="129"/>
    </row>
    <row r="27" spans="1:57" ht="15">
      <c r="A27">
        <v>24</v>
      </c>
      <c r="D27" s="126"/>
      <c r="E27" s="127"/>
      <c r="F27" s="127"/>
      <c r="G27" s="127"/>
      <c r="H27" s="128"/>
      <c r="I27" s="128"/>
      <c r="J27" s="128"/>
      <c r="K27" s="128"/>
      <c r="L27" s="128"/>
      <c r="M27" s="129"/>
      <c r="O27" s="126"/>
      <c r="P27" s="127"/>
      <c r="Q27" s="127"/>
      <c r="R27" s="127"/>
      <c r="S27" s="128"/>
      <c r="T27" s="128"/>
      <c r="U27" s="128"/>
      <c r="V27" s="128"/>
      <c r="W27" s="128"/>
      <c r="X27" s="129"/>
      <c r="Z27" s="126"/>
      <c r="AA27" s="127"/>
      <c r="AB27" s="127"/>
      <c r="AC27" s="127"/>
      <c r="AD27" s="128"/>
      <c r="AE27" s="128"/>
      <c r="AF27" s="128"/>
      <c r="AG27" s="128"/>
      <c r="AH27" s="128"/>
      <c r="AI27" s="129"/>
      <c r="AK27" s="126"/>
      <c r="AL27" s="127"/>
      <c r="AM27" s="127"/>
      <c r="AN27" s="127"/>
      <c r="AO27" s="128"/>
      <c r="AP27" s="128"/>
      <c r="AQ27" s="128"/>
      <c r="AR27" s="128"/>
      <c r="AS27" s="128"/>
      <c r="AT27" s="129"/>
      <c r="AV27" s="126"/>
      <c r="AW27" s="127"/>
      <c r="AX27" s="127"/>
      <c r="AY27" s="127"/>
      <c r="AZ27" s="128"/>
      <c r="BA27" s="128"/>
      <c r="BB27" s="128"/>
      <c r="BC27" s="128"/>
      <c r="BD27" s="128"/>
      <c r="BE27" s="129"/>
    </row>
    <row r="28" spans="1:57" ht="15">
      <c r="A28">
        <v>25</v>
      </c>
      <c r="D28" s="126"/>
      <c r="E28" s="127"/>
      <c r="F28" s="127"/>
      <c r="G28" s="127"/>
      <c r="H28" s="128"/>
      <c r="I28" s="128"/>
      <c r="J28" s="128"/>
      <c r="K28" s="128"/>
      <c r="L28" s="128"/>
      <c r="M28" s="129"/>
      <c r="O28" s="126"/>
      <c r="P28" s="127"/>
      <c r="Q28" s="127"/>
      <c r="R28" s="127"/>
      <c r="S28" s="128"/>
      <c r="T28" s="128"/>
      <c r="U28" s="128"/>
      <c r="V28" s="128"/>
      <c r="W28" s="128"/>
      <c r="X28" s="129"/>
      <c r="Z28" s="126"/>
      <c r="AA28" s="127"/>
      <c r="AB28" s="127"/>
      <c r="AC28" s="127"/>
      <c r="AD28" s="128"/>
      <c r="AE28" s="128"/>
      <c r="AF28" s="128"/>
      <c r="AG28" s="128"/>
      <c r="AH28" s="128"/>
      <c r="AI28" s="129"/>
      <c r="AK28" s="126"/>
      <c r="AL28" s="127"/>
      <c r="AM28" s="127"/>
      <c r="AN28" s="127"/>
      <c r="AO28" s="128"/>
      <c r="AP28" s="128"/>
      <c r="AQ28" s="128"/>
      <c r="AR28" s="128"/>
      <c r="AS28" s="128"/>
      <c r="AT28" s="129"/>
      <c r="AV28" s="126"/>
      <c r="AW28" s="127"/>
      <c r="AX28" s="127"/>
      <c r="AY28" s="127"/>
      <c r="AZ28" s="128"/>
      <c r="BA28" s="128"/>
      <c r="BB28" s="128"/>
      <c r="BC28" s="128"/>
      <c r="BD28" s="128"/>
      <c r="BE28" s="129"/>
    </row>
    <row r="29" spans="1:57" ht="15">
      <c r="A29">
        <v>26</v>
      </c>
      <c r="D29" s="126"/>
      <c r="E29" s="127"/>
      <c r="F29" s="127"/>
      <c r="G29" s="127"/>
      <c r="H29" s="128"/>
      <c r="I29" s="128"/>
      <c r="J29" s="128"/>
      <c r="K29" s="128"/>
      <c r="L29" s="128"/>
      <c r="M29" s="129"/>
      <c r="O29" s="126"/>
      <c r="P29" s="127"/>
      <c r="Q29" s="127"/>
      <c r="R29" s="127"/>
      <c r="S29" s="128"/>
      <c r="T29" s="128"/>
      <c r="U29" s="128"/>
      <c r="V29" s="128"/>
      <c r="W29" s="128"/>
      <c r="X29" s="129"/>
      <c r="Z29" s="126"/>
      <c r="AA29" s="127"/>
      <c r="AB29" s="127"/>
      <c r="AC29" s="127"/>
      <c r="AD29" s="128"/>
      <c r="AE29" s="128"/>
      <c r="AF29" s="128"/>
      <c r="AG29" s="128"/>
      <c r="AH29" s="128"/>
      <c r="AI29" s="129"/>
      <c r="AK29" s="126"/>
      <c r="AL29" s="127"/>
      <c r="AM29" s="127"/>
      <c r="AN29" s="127"/>
      <c r="AO29" s="128"/>
      <c r="AP29" s="128"/>
      <c r="AQ29" s="128"/>
      <c r="AR29" s="128"/>
      <c r="AS29" s="128"/>
      <c r="AT29" s="129"/>
      <c r="AV29" s="126"/>
      <c r="AW29" s="127"/>
      <c r="AX29" s="127"/>
      <c r="AY29" s="127"/>
      <c r="AZ29" s="128"/>
      <c r="BA29" s="128"/>
      <c r="BB29" s="128"/>
      <c r="BC29" s="128"/>
      <c r="BD29" s="128"/>
      <c r="BE29" s="129"/>
    </row>
    <row r="30" spans="1:57" ht="15">
      <c r="A30">
        <v>27</v>
      </c>
      <c r="D30" s="126"/>
      <c r="E30" s="127"/>
      <c r="F30" s="127"/>
      <c r="G30" s="127"/>
      <c r="H30" s="128"/>
      <c r="I30" s="128"/>
      <c r="J30" s="128"/>
      <c r="K30" s="128"/>
      <c r="L30" s="128"/>
      <c r="M30" s="129"/>
      <c r="O30" s="126"/>
      <c r="P30" s="127"/>
      <c r="Q30" s="127"/>
      <c r="R30" s="127"/>
      <c r="S30" s="128"/>
      <c r="T30" s="128"/>
      <c r="U30" s="128"/>
      <c r="V30" s="128"/>
      <c r="W30" s="128"/>
      <c r="X30" s="129"/>
      <c r="Z30" s="126"/>
      <c r="AA30" s="127"/>
      <c r="AB30" s="127"/>
      <c r="AC30" s="127"/>
      <c r="AD30" s="128"/>
      <c r="AE30" s="128"/>
      <c r="AF30" s="128"/>
      <c r="AG30" s="128"/>
      <c r="AH30" s="128"/>
      <c r="AI30" s="129"/>
      <c r="AK30" s="126"/>
      <c r="AL30" s="127"/>
      <c r="AM30" s="127"/>
      <c r="AN30" s="127"/>
      <c r="AO30" s="128"/>
      <c r="AP30" s="128"/>
      <c r="AQ30" s="128"/>
      <c r="AR30" s="128"/>
      <c r="AS30" s="128"/>
      <c r="AT30" s="129"/>
      <c r="AV30" s="126"/>
      <c r="AW30" s="127"/>
      <c r="AX30" s="127"/>
      <c r="AY30" s="127"/>
      <c r="AZ30" s="128"/>
      <c r="BA30" s="128"/>
      <c r="BB30" s="128"/>
      <c r="BC30" s="128"/>
      <c r="BD30" s="128"/>
      <c r="BE30" s="129"/>
    </row>
    <row r="31" spans="1:57" ht="15">
      <c r="A31">
        <v>28</v>
      </c>
      <c r="D31" s="126"/>
      <c r="E31" s="127"/>
      <c r="F31" s="127"/>
      <c r="G31" s="127"/>
      <c r="H31" s="128"/>
      <c r="I31" s="128"/>
      <c r="J31" s="128"/>
      <c r="K31" s="128"/>
      <c r="L31" s="128"/>
      <c r="M31" s="129"/>
      <c r="O31" s="126"/>
      <c r="P31" s="127"/>
      <c r="Q31" s="127"/>
      <c r="R31" s="127"/>
      <c r="S31" s="128"/>
      <c r="T31" s="128"/>
      <c r="U31" s="128"/>
      <c r="V31" s="128"/>
      <c r="W31" s="128"/>
      <c r="X31" s="129"/>
      <c r="Z31" s="126"/>
      <c r="AA31" s="127"/>
      <c r="AB31" s="127"/>
      <c r="AC31" s="127"/>
      <c r="AD31" s="128"/>
      <c r="AE31" s="128"/>
      <c r="AF31" s="128"/>
      <c r="AG31" s="128"/>
      <c r="AH31" s="128"/>
      <c r="AI31" s="129"/>
      <c r="AK31" s="126"/>
      <c r="AL31" s="127"/>
      <c r="AM31" s="127"/>
      <c r="AN31" s="127"/>
      <c r="AO31" s="128"/>
      <c r="AP31" s="128"/>
      <c r="AQ31" s="128"/>
      <c r="AR31" s="128"/>
      <c r="AS31" s="128"/>
      <c r="AT31" s="129"/>
      <c r="AV31" s="126"/>
      <c r="AW31" s="127"/>
      <c r="AX31" s="127"/>
      <c r="AY31" s="127"/>
      <c r="AZ31" s="128"/>
      <c r="BA31" s="128"/>
      <c r="BB31" s="128"/>
      <c r="BC31" s="128"/>
      <c r="BD31" s="128"/>
      <c r="BE31" s="129"/>
    </row>
    <row r="32" spans="1:57" ht="15">
      <c r="A32">
        <v>29</v>
      </c>
      <c r="D32" s="126"/>
      <c r="E32" s="127"/>
      <c r="F32" s="127"/>
      <c r="G32" s="127"/>
      <c r="H32" s="128"/>
      <c r="I32" s="128"/>
      <c r="J32" s="128"/>
      <c r="K32" s="128"/>
      <c r="L32" s="128"/>
      <c r="M32" s="129"/>
      <c r="O32" s="126"/>
      <c r="P32" s="127"/>
      <c r="Q32" s="127"/>
      <c r="R32" s="127"/>
      <c r="S32" s="128"/>
      <c r="T32" s="128"/>
      <c r="U32" s="128"/>
      <c r="V32" s="128"/>
      <c r="W32" s="128"/>
      <c r="X32" s="129"/>
      <c r="Z32" s="126"/>
      <c r="AA32" s="127"/>
      <c r="AB32" s="127"/>
      <c r="AC32" s="127"/>
      <c r="AD32" s="128"/>
      <c r="AE32" s="128"/>
      <c r="AF32" s="128"/>
      <c r="AG32" s="128"/>
      <c r="AH32" s="128"/>
      <c r="AI32" s="129"/>
      <c r="AK32" s="126"/>
      <c r="AL32" s="127"/>
      <c r="AM32" s="127"/>
      <c r="AN32" s="127"/>
      <c r="AO32" s="128"/>
      <c r="AP32" s="128"/>
      <c r="AQ32" s="128"/>
      <c r="AR32" s="128"/>
      <c r="AS32" s="128"/>
      <c r="AT32" s="129"/>
      <c r="AV32" s="126"/>
      <c r="AW32" s="127"/>
      <c r="AX32" s="127"/>
      <c r="AY32" s="127"/>
      <c r="AZ32" s="128"/>
      <c r="BA32" s="128"/>
      <c r="BB32" s="128"/>
      <c r="BC32" s="128"/>
      <c r="BD32" s="128"/>
      <c r="BE32" s="129"/>
    </row>
    <row r="33" spans="1:57" ht="15">
      <c r="A33">
        <v>30</v>
      </c>
      <c r="D33" s="126"/>
      <c r="E33" s="127"/>
      <c r="F33" s="127"/>
      <c r="G33" s="127"/>
      <c r="H33" s="128"/>
      <c r="I33" s="128"/>
      <c r="J33" s="128"/>
      <c r="K33" s="128"/>
      <c r="L33" s="128"/>
      <c r="M33" s="129"/>
      <c r="O33" s="126"/>
      <c r="P33" s="127"/>
      <c r="Q33" s="127"/>
      <c r="R33" s="127"/>
      <c r="S33" s="128"/>
      <c r="T33" s="128"/>
      <c r="U33" s="128"/>
      <c r="V33" s="128"/>
      <c r="W33" s="128"/>
      <c r="X33" s="129"/>
      <c r="Z33" s="126"/>
      <c r="AA33" s="127"/>
      <c r="AB33" s="127"/>
      <c r="AC33" s="127"/>
      <c r="AD33" s="128"/>
      <c r="AE33" s="128"/>
      <c r="AF33" s="128"/>
      <c r="AG33" s="128"/>
      <c r="AH33" s="128"/>
      <c r="AI33" s="129"/>
      <c r="AK33" s="126"/>
      <c r="AL33" s="127"/>
      <c r="AM33" s="127"/>
      <c r="AN33" s="127"/>
      <c r="AO33" s="128"/>
      <c r="AP33" s="128"/>
      <c r="AQ33" s="128"/>
      <c r="AR33" s="128"/>
      <c r="AS33" s="128"/>
      <c r="AT33" s="129"/>
      <c r="AV33" s="126"/>
      <c r="AW33" s="127"/>
      <c r="AX33" s="127"/>
      <c r="AY33" s="127"/>
      <c r="AZ33" s="128"/>
      <c r="BA33" s="128"/>
      <c r="BB33" s="128"/>
      <c r="BC33" s="128"/>
      <c r="BD33" s="128"/>
      <c r="BE33" s="129"/>
    </row>
  </sheetData>
  <sheetProtection sheet="1" objects="1" scenarios="1"/>
  <protectedRanges>
    <protectedRange algorithmName="SHA-512" hashValue="+kXSiXyDR9/msLsEcoZmdZb1C4iO6bMiriP0YxSeeyK6UbDcoL3rk4BBgt/51pUAJCUK2yIK7ChKGpJgXzZChQ==" saltValue="ChntHS1pmsoSMOfk6De0gw==" spinCount="100000" sqref="B4:BE33" name="Data"/>
  </protectedRanges>
  <mergeCells count="5">
    <mergeCell ref="D1:M1"/>
    <mergeCell ref="O1:X1"/>
    <mergeCell ref="Z1:AI1"/>
    <mergeCell ref="AK1:AT1"/>
    <mergeCell ref="AV1:BE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'Match Overview Data'!$A$2:$A$4</xm:f>
          </x14:formula1>
          <xm:sqref>B4:B33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L35"/>
  <sheetViews>
    <sheetView workbookViewId="0">
      <selection activeCell="B5" sqref="B5:C14"/>
    </sheetView>
  </sheetViews>
  <sheetFormatPr defaultRowHeight="14.25"/>
  <cols>
    <col min="3" max="3" width="17.5" customWidth="1"/>
    <col min="4" max="4" width="5.5" customWidth="1"/>
    <col min="5" max="5" width="15.75" bestFit="1" customWidth="1"/>
    <col min="6" max="6" width="14" customWidth="1"/>
    <col min="7" max="7" width="5.5" customWidth="1"/>
    <col min="9" max="9" width="11.5" customWidth="1"/>
    <col min="10" max="10" width="3.5" customWidth="1"/>
    <col min="11" max="11" width="12.625" bestFit="1" customWidth="1"/>
    <col min="12" max="12" width="13.625" customWidth="1"/>
  </cols>
  <sheetData>
    <row r="4" spans="2:12" ht="15" thickBot="1"/>
    <row r="5" spans="2:12" ht="15.75" thickBot="1">
      <c r="B5" s="158" t="s">
        <v>176</v>
      </c>
      <c r="C5" s="159"/>
      <c r="D5" s="144"/>
      <c r="E5" s="158" t="s">
        <v>38</v>
      </c>
      <c r="F5" s="159"/>
      <c r="G5" s="145"/>
      <c r="H5" s="158" t="s">
        <v>52</v>
      </c>
      <c r="I5" s="159"/>
      <c r="J5" s="145"/>
      <c r="K5" s="158" t="s">
        <v>54</v>
      </c>
      <c r="L5" s="159"/>
    </row>
    <row r="6" spans="2:12">
      <c r="B6" s="146">
        <v>1</v>
      </c>
      <c r="C6" s="152" t="str">
        <f>IFERROR(VLOOKUP(B6,'Match Overview Data'!$J$4:$L$33,2,0),"")</f>
        <v>Tony Glennon</v>
      </c>
      <c r="E6" s="149">
        <v>1</v>
      </c>
      <c r="F6" s="152" t="str">
        <f>IFERROR(VLOOKUP(E6,'Match Overview Data'!$M$4:$O$33,2,0),"")</f>
        <v>Tony Glennon</v>
      </c>
      <c r="H6" s="146">
        <v>1</v>
      </c>
      <c r="I6" s="137" t="str">
        <f>IFERROR(VLOOKUP(H6,'Match Overview Data'!$P$4:$R$33,2,0),"")</f>
        <v/>
      </c>
      <c r="K6" s="146">
        <v>1</v>
      </c>
      <c r="L6" s="137" t="str">
        <f>IFERROR(VLOOKUP(K6,'Match Overview Data'!$S$4:$U$33,2,0),"")</f>
        <v/>
      </c>
    </row>
    <row r="7" spans="2:12">
      <c r="B7" s="147">
        <v>2</v>
      </c>
      <c r="C7" s="153" t="str">
        <f>IFERROR(VLOOKUP(B7,'Match Overview Data'!$J$4:$L$33,2,0),"")</f>
        <v>Kirk Stidham</v>
      </c>
      <c r="E7" s="150">
        <v>2</v>
      </c>
      <c r="F7" s="153" t="str">
        <f>IFERROR(VLOOKUP(E7,'Match Overview Data'!$M$4:$O$33,2,0),"")</f>
        <v>Kirk Stidham</v>
      </c>
      <c r="H7" s="147">
        <v>2</v>
      </c>
      <c r="I7" s="140" t="str">
        <f>IFERROR(VLOOKUP(H7,'Match Overview Data'!$P$4:$R$33,2,0),"")</f>
        <v/>
      </c>
      <c r="K7" s="147">
        <v>2</v>
      </c>
      <c r="L7" s="140" t="str">
        <f>IFERROR(VLOOKUP(K7,'Match Overview Data'!$S$4:$U$33,2,0),"")</f>
        <v/>
      </c>
    </row>
    <row r="8" spans="2:12">
      <c r="B8" s="147">
        <v>3</v>
      </c>
      <c r="C8" s="153" t="str">
        <f>IFERROR(VLOOKUP(B8,'Match Overview Data'!$J$4:$L$33,2,0),"")</f>
        <v>Grady Simmons</v>
      </c>
      <c r="E8" s="150">
        <v>3</v>
      </c>
      <c r="F8" s="153" t="str">
        <f>IFERROR(VLOOKUP(E8,'Match Overview Data'!$M$4:$O$33,2,0),"")</f>
        <v>Grady Simmons</v>
      </c>
      <c r="H8" s="147">
        <v>3</v>
      </c>
      <c r="I8" s="140" t="str">
        <f>IFERROR(VLOOKUP(H8,'Match Overview Data'!$P$4:$R$33,2,0),"")</f>
        <v/>
      </c>
      <c r="K8" s="147">
        <v>3</v>
      </c>
      <c r="L8" s="140" t="str">
        <f>IFERROR(VLOOKUP(K8,'Match Overview Data'!$S$4:$U$33,2,0),"")</f>
        <v/>
      </c>
    </row>
    <row r="9" spans="2:12">
      <c r="B9" s="147">
        <v>4</v>
      </c>
      <c r="C9" s="153" t="str">
        <f>IFERROR(VLOOKUP(B9,'Match Overview Data'!$J$4:$L$33,2,0),"")</f>
        <v>John Hook</v>
      </c>
      <c r="E9" s="150">
        <v>4</v>
      </c>
      <c r="F9" s="153" t="str">
        <f>IFERROR(VLOOKUP(E9,'Match Overview Data'!$M$4:$O$33,2,0),"")</f>
        <v>John Hook</v>
      </c>
      <c r="H9" s="147">
        <v>4</v>
      </c>
      <c r="I9" s="140" t="str">
        <f>IFERROR(VLOOKUP(H9,'Match Overview Data'!$P$4:$R$33,2,0),"")</f>
        <v/>
      </c>
      <c r="K9" s="147">
        <v>4</v>
      </c>
      <c r="L9" s="140" t="str">
        <f>IFERROR(VLOOKUP(K9,'Match Overview Data'!$S$4:$U$33,2,0),"")</f>
        <v/>
      </c>
    </row>
    <row r="10" spans="2:12">
      <c r="B10" s="147">
        <v>5</v>
      </c>
      <c r="C10" s="153" t="str">
        <f>IFERROR(VLOOKUP(B10,'Match Overview Data'!$J$4:$L$33,2,0),"")</f>
        <v>Gary R.</v>
      </c>
      <c r="E10" s="150">
        <v>5</v>
      </c>
      <c r="F10" s="153" t="str">
        <f>IFERROR(VLOOKUP(E10,'Match Overview Data'!$M$4:$O$33,2,0),"")</f>
        <v>Gary R.</v>
      </c>
      <c r="H10" s="147">
        <v>5</v>
      </c>
      <c r="I10" s="140" t="str">
        <f>IFERROR(VLOOKUP(H10,'Match Overview Data'!$P$4:$R$33,2,0),"")</f>
        <v/>
      </c>
      <c r="K10" s="147">
        <v>5</v>
      </c>
      <c r="L10" s="140" t="str">
        <f>IFERROR(VLOOKUP(K10,'Match Overview Data'!$S$4:$U$33,2,0),"")</f>
        <v/>
      </c>
    </row>
    <row r="11" spans="2:12">
      <c r="B11" s="147">
        <v>6</v>
      </c>
      <c r="C11" s="153" t="str">
        <f>IFERROR(VLOOKUP(B11,'Match Overview Data'!$J$4:$L$33,2,0),"")</f>
        <v>Juan Moya</v>
      </c>
      <c r="E11" s="150">
        <v>6</v>
      </c>
      <c r="F11" s="153" t="str">
        <f>IFERROR(VLOOKUP(E11,'Match Overview Data'!$M$4:$O$33,2,0),"")</f>
        <v>Juan Moya</v>
      </c>
      <c r="H11" s="147">
        <v>6</v>
      </c>
      <c r="I11" s="140" t="str">
        <f>IFERROR(VLOOKUP(H11,'Match Overview Data'!$P$4:$R$33,2,0),"")</f>
        <v/>
      </c>
      <c r="K11" s="147">
        <v>6</v>
      </c>
      <c r="L11" s="140" t="str">
        <f>IFERROR(VLOOKUP(K11,'Match Overview Data'!$S$4:$U$33,2,0),"")</f>
        <v/>
      </c>
    </row>
    <row r="12" spans="2:12">
      <c r="B12" s="147">
        <v>7</v>
      </c>
      <c r="C12" s="153" t="str">
        <f>IFERROR(VLOOKUP(B12,'Match Overview Data'!$J$4:$L$33,2,0),"")</f>
        <v>Jorge Pesante</v>
      </c>
      <c r="E12" s="150">
        <v>7</v>
      </c>
      <c r="F12" s="153" t="str">
        <f>IFERROR(VLOOKUP(E12,'Match Overview Data'!$M$4:$O$33,2,0),"")</f>
        <v>Jorge Pesante</v>
      </c>
      <c r="H12" s="147">
        <v>7</v>
      </c>
      <c r="I12" s="140" t="str">
        <f>IFERROR(VLOOKUP(H12,'Match Overview Data'!$P$4:$R$33,2,0),"")</f>
        <v/>
      </c>
      <c r="K12" s="147">
        <v>7</v>
      </c>
      <c r="L12" s="140" t="str">
        <f>IFERROR(VLOOKUP(K12,'Match Overview Data'!$S$4:$U$33,2,0),"")</f>
        <v/>
      </c>
    </row>
    <row r="13" spans="2:12">
      <c r="B13" s="147">
        <v>8</v>
      </c>
      <c r="C13" s="153" t="str">
        <f>IFERROR(VLOOKUP(B13,'Match Overview Data'!$J$4:$L$33,2,0),"")</f>
        <v>Mark Palmateer</v>
      </c>
      <c r="E13" s="150">
        <v>8</v>
      </c>
      <c r="F13" s="153" t="str">
        <f>IFERROR(VLOOKUP(E13,'Match Overview Data'!$M$4:$O$33,2,0),"")</f>
        <v>Mark Palmateer</v>
      </c>
      <c r="H13" s="147">
        <v>8</v>
      </c>
      <c r="I13" s="140" t="str">
        <f>IFERROR(VLOOKUP(H13,'Match Overview Data'!$P$4:$R$33,2,0),"")</f>
        <v/>
      </c>
      <c r="K13" s="147">
        <v>8</v>
      </c>
      <c r="L13" s="140" t="str">
        <f>IFERROR(VLOOKUP(K13,'Match Overview Data'!$S$4:$U$33,2,0),"")</f>
        <v/>
      </c>
    </row>
    <row r="14" spans="2:12">
      <c r="B14" s="147">
        <v>9</v>
      </c>
      <c r="C14" s="153" t="str">
        <f>IFERROR(VLOOKUP(B14,'Match Overview Data'!$J$4:$L$33,2,0),"")</f>
        <v>Michael Conley</v>
      </c>
      <c r="E14" s="150">
        <v>9</v>
      </c>
      <c r="F14" s="153" t="str">
        <f>IFERROR(VLOOKUP(E14,'Match Overview Data'!$M$4:$O$33,2,0),"")</f>
        <v>Michael Conley</v>
      </c>
      <c r="H14" s="147">
        <v>9</v>
      </c>
      <c r="I14" s="140" t="str">
        <f>IFERROR(VLOOKUP(H14,'Match Overview Data'!$P$4:$R$33,2,0),"")</f>
        <v/>
      </c>
      <c r="K14" s="147">
        <v>9</v>
      </c>
      <c r="L14" s="140" t="str">
        <f>IFERROR(VLOOKUP(K14,'Match Overview Data'!$S$4:$U$33,2,0),"")</f>
        <v/>
      </c>
    </row>
    <row r="15" spans="2:12">
      <c r="B15" s="147">
        <v>10</v>
      </c>
      <c r="C15" s="153" t="str">
        <f>IFERROR(VLOOKUP(B15,'Match Overview Data'!$J$4:$L$33,2,0),"")</f>
        <v/>
      </c>
      <c r="E15" s="150">
        <v>10</v>
      </c>
      <c r="F15" s="153" t="str">
        <f>IFERROR(VLOOKUP(E15,'Match Overview Data'!$M$4:$O$33,2,0),"")</f>
        <v/>
      </c>
      <c r="H15" s="147">
        <v>10</v>
      </c>
      <c r="I15" s="140" t="str">
        <f>IFERROR(VLOOKUP(H15,'Match Overview Data'!$P$4:$R$33,2,0),"")</f>
        <v/>
      </c>
      <c r="K15" s="147">
        <v>10</v>
      </c>
      <c r="L15" s="140" t="str">
        <f>IFERROR(VLOOKUP(K15,'Match Overview Data'!$S$4:$U$33,2,0),"")</f>
        <v/>
      </c>
    </row>
    <row r="16" spans="2:12">
      <c r="B16" s="147">
        <v>11</v>
      </c>
      <c r="C16" s="153" t="str">
        <f>IFERROR(VLOOKUP(B16,'Match Overview Data'!$J$4:$L$33,2,0),"")</f>
        <v/>
      </c>
      <c r="E16" s="150">
        <v>11</v>
      </c>
      <c r="F16" s="153" t="str">
        <f>IFERROR(VLOOKUP(E16,'Match Overview Data'!$M$4:$O$33,2,0),"")</f>
        <v/>
      </c>
      <c r="H16" s="147">
        <v>11</v>
      </c>
      <c r="I16" s="140" t="str">
        <f>IFERROR(VLOOKUP(H16,'Match Overview Data'!$P$4:$R$33,2,0),"")</f>
        <v/>
      </c>
      <c r="K16" s="147">
        <v>11</v>
      </c>
      <c r="L16" s="140" t="str">
        <f>IFERROR(VLOOKUP(K16,'Match Overview Data'!$S$4:$U$33,2,0),"")</f>
        <v/>
      </c>
    </row>
    <row r="17" spans="2:12">
      <c r="B17" s="147">
        <v>12</v>
      </c>
      <c r="C17" s="153" t="str">
        <f>IFERROR(VLOOKUP(B17,'Match Overview Data'!$J$4:$L$33,2,0),"")</f>
        <v/>
      </c>
      <c r="E17" s="150">
        <v>12</v>
      </c>
      <c r="F17" s="153" t="str">
        <f>IFERROR(VLOOKUP(E17,'Match Overview Data'!$M$4:$O$33,2,0),"")</f>
        <v/>
      </c>
      <c r="H17" s="147">
        <v>12</v>
      </c>
      <c r="I17" s="140" t="str">
        <f>IFERROR(VLOOKUP(H17,'Match Overview Data'!$P$4:$R$33,2,0),"")</f>
        <v/>
      </c>
      <c r="K17" s="147">
        <v>12</v>
      </c>
      <c r="L17" s="140" t="str">
        <f>IFERROR(VLOOKUP(K17,'Match Overview Data'!$S$4:$U$33,2,0),"")</f>
        <v/>
      </c>
    </row>
    <row r="18" spans="2:12">
      <c r="B18" s="147">
        <v>13</v>
      </c>
      <c r="C18" s="153" t="str">
        <f>IFERROR(VLOOKUP(B18,'Match Overview Data'!$J$4:$L$33,2,0),"")</f>
        <v/>
      </c>
      <c r="E18" s="150">
        <v>13</v>
      </c>
      <c r="F18" s="153" t="str">
        <f>IFERROR(VLOOKUP(E18,'Match Overview Data'!$M$4:$O$33,2,0),"")</f>
        <v/>
      </c>
      <c r="H18" s="147">
        <v>13</v>
      </c>
      <c r="I18" s="140" t="str">
        <f>IFERROR(VLOOKUP(H18,'Match Overview Data'!$P$4:$R$33,2,0),"")</f>
        <v/>
      </c>
      <c r="K18" s="147">
        <v>13</v>
      </c>
      <c r="L18" s="140" t="str">
        <f>IFERROR(VLOOKUP(K18,'Match Overview Data'!$S$4:$U$33,2,0),"")</f>
        <v/>
      </c>
    </row>
    <row r="19" spans="2:12">
      <c r="B19" s="147">
        <v>14</v>
      </c>
      <c r="C19" s="153" t="str">
        <f>IFERROR(VLOOKUP(B19,'Match Overview Data'!$J$4:$L$33,2,0),"")</f>
        <v/>
      </c>
      <c r="E19" s="150">
        <v>14</v>
      </c>
      <c r="F19" s="153" t="str">
        <f>IFERROR(VLOOKUP(E19,'Match Overview Data'!$M$4:$O$33,2,0),"")</f>
        <v/>
      </c>
      <c r="H19" s="147">
        <v>14</v>
      </c>
      <c r="I19" s="140" t="str">
        <f>IFERROR(VLOOKUP(H19,'Match Overview Data'!$P$4:$R$33,2,0),"")</f>
        <v/>
      </c>
      <c r="K19" s="147">
        <v>14</v>
      </c>
      <c r="L19" s="140" t="str">
        <f>IFERROR(VLOOKUP(K19,'Match Overview Data'!$S$4:$U$33,2,0),"")</f>
        <v/>
      </c>
    </row>
    <row r="20" spans="2:12">
      <c r="B20" s="147">
        <v>15</v>
      </c>
      <c r="C20" s="153" t="str">
        <f>IFERROR(VLOOKUP(B20,'Match Overview Data'!$J$4:$L$33,2,0),"")</f>
        <v/>
      </c>
      <c r="E20" s="150">
        <v>15</v>
      </c>
      <c r="F20" s="153" t="str">
        <f>IFERROR(VLOOKUP(E20,'Match Overview Data'!$M$4:$O$33,2,0),"")</f>
        <v/>
      </c>
      <c r="H20" s="147">
        <v>15</v>
      </c>
      <c r="I20" s="140" t="str">
        <f>IFERROR(VLOOKUP(H20,'Match Overview Data'!$P$4:$R$33,2,0),"")</f>
        <v/>
      </c>
      <c r="K20" s="147">
        <v>15</v>
      </c>
      <c r="L20" s="140" t="str">
        <f>IFERROR(VLOOKUP(K20,'Match Overview Data'!$S$4:$U$33,2,0),"")</f>
        <v/>
      </c>
    </row>
    <row r="21" spans="2:12">
      <c r="B21" s="147">
        <v>16</v>
      </c>
      <c r="C21" s="153" t="str">
        <f>IFERROR(VLOOKUP(B21,'Match Overview Data'!$J$4:$L$33,2,0),"")</f>
        <v/>
      </c>
      <c r="E21" s="150">
        <v>16</v>
      </c>
      <c r="F21" s="153" t="str">
        <f>IFERROR(VLOOKUP(E21,'Match Overview Data'!$M$4:$O$33,2,0),"")</f>
        <v/>
      </c>
      <c r="H21" s="147">
        <v>16</v>
      </c>
      <c r="I21" s="140" t="str">
        <f>IFERROR(VLOOKUP(H21,'Match Overview Data'!$P$4:$R$33,2,0),"")</f>
        <v/>
      </c>
      <c r="K21" s="147">
        <v>16</v>
      </c>
      <c r="L21" s="140" t="str">
        <f>IFERROR(VLOOKUP(K21,'Match Overview Data'!$S$4:$U$33,2,0),"")</f>
        <v/>
      </c>
    </row>
    <row r="22" spans="2:12">
      <c r="B22" s="147">
        <v>17</v>
      </c>
      <c r="C22" s="153" t="str">
        <f>IFERROR(VLOOKUP(B22,'Match Overview Data'!$J$4:$L$33,2,0),"")</f>
        <v/>
      </c>
      <c r="E22" s="150">
        <v>17</v>
      </c>
      <c r="F22" s="153" t="str">
        <f>IFERROR(VLOOKUP(E22,'Match Overview Data'!$M$4:$O$33,2,0),"")</f>
        <v/>
      </c>
      <c r="H22" s="147">
        <v>17</v>
      </c>
      <c r="I22" s="140" t="str">
        <f>IFERROR(VLOOKUP(H22,'Match Overview Data'!$P$4:$R$33,2,0),"")</f>
        <v/>
      </c>
      <c r="K22" s="147">
        <v>17</v>
      </c>
      <c r="L22" s="140" t="str">
        <f>IFERROR(VLOOKUP(K22,'Match Overview Data'!$S$4:$U$33,2,0),"")</f>
        <v/>
      </c>
    </row>
    <row r="23" spans="2:12">
      <c r="B23" s="147">
        <v>18</v>
      </c>
      <c r="C23" s="153" t="str">
        <f>IFERROR(VLOOKUP(B23,'Match Overview Data'!$J$4:$L$33,2,0),"")</f>
        <v/>
      </c>
      <c r="E23" s="150">
        <v>18</v>
      </c>
      <c r="F23" s="153" t="str">
        <f>IFERROR(VLOOKUP(E23,'Match Overview Data'!$M$4:$O$33,2,0),"")</f>
        <v/>
      </c>
      <c r="H23" s="147">
        <v>18</v>
      </c>
      <c r="I23" s="140" t="str">
        <f>IFERROR(VLOOKUP(H23,'Match Overview Data'!$P$4:$R$33,2,0),"")</f>
        <v/>
      </c>
      <c r="K23" s="147">
        <v>18</v>
      </c>
      <c r="L23" s="140" t="str">
        <f>IFERROR(VLOOKUP(K23,'Match Overview Data'!$S$4:$U$33,2,0),"")</f>
        <v/>
      </c>
    </row>
    <row r="24" spans="2:12">
      <c r="B24" s="147">
        <v>19</v>
      </c>
      <c r="C24" s="153" t="str">
        <f>IFERROR(VLOOKUP(B24,'Match Overview Data'!$J$4:$L$33,2,0),"")</f>
        <v/>
      </c>
      <c r="E24" s="150">
        <v>19</v>
      </c>
      <c r="F24" s="153" t="str">
        <f>IFERROR(VLOOKUP(E24,'Match Overview Data'!$M$4:$O$33,2,0),"")</f>
        <v/>
      </c>
      <c r="H24" s="147">
        <v>19</v>
      </c>
      <c r="I24" s="140" t="str">
        <f>IFERROR(VLOOKUP(H24,'Match Overview Data'!$P$4:$R$33,2,0),"")</f>
        <v/>
      </c>
      <c r="K24" s="147">
        <v>19</v>
      </c>
      <c r="L24" s="140" t="str">
        <f>IFERROR(VLOOKUP(K24,'Match Overview Data'!$S$4:$U$33,2,0),"")</f>
        <v/>
      </c>
    </row>
    <row r="25" spans="2:12">
      <c r="B25" s="147">
        <v>20</v>
      </c>
      <c r="C25" s="153" t="str">
        <f>IFERROR(VLOOKUP(B25,'Match Overview Data'!$J$4:$L$33,2,0),"")</f>
        <v/>
      </c>
      <c r="E25" s="150">
        <v>20</v>
      </c>
      <c r="F25" s="153" t="str">
        <f>IFERROR(VLOOKUP(E25,'Match Overview Data'!$M$4:$O$33,2,0),"")</f>
        <v/>
      </c>
      <c r="H25" s="147">
        <v>20</v>
      </c>
      <c r="I25" s="140" t="str">
        <f>IFERROR(VLOOKUP(H25,'Match Overview Data'!$P$4:$R$33,2,0),"")</f>
        <v/>
      </c>
      <c r="K25" s="147">
        <v>20</v>
      </c>
      <c r="L25" s="140" t="str">
        <f>IFERROR(VLOOKUP(K25,'Match Overview Data'!$S$4:$U$33,2,0),"")</f>
        <v/>
      </c>
    </row>
    <row r="26" spans="2:12">
      <c r="B26" s="147">
        <v>21</v>
      </c>
      <c r="C26" s="153" t="str">
        <f>IFERROR(VLOOKUP(B26,'Match Overview Data'!$J$4:$L$33,2,0),"")</f>
        <v/>
      </c>
      <c r="E26" s="150">
        <v>21</v>
      </c>
      <c r="F26" s="153" t="str">
        <f>IFERROR(VLOOKUP(E26,'Match Overview Data'!$M$4:$O$33,2,0),"")</f>
        <v/>
      </c>
      <c r="H26" s="147">
        <v>21</v>
      </c>
      <c r="I26" s="140" t="str">
        <f>IFERROR(VLOOKUP(H26,'Match Overview Data'!$P$4:$R$33,2,0),"")</f>
        <v/>
      </c>
      <c r="K26" s="147">
        <v>21</v>
      </c>
      <c r="L26" s="140" t="str">
        <f>IFERROR(VLOOKUP(K26,'Match Overview Data'!$S$4:$U$33,2,0),"")</f>
        <v/>
      </c>
    </row>
    <row r="27" spans="2:12">
      <c r="B27" s="147">
        <v>22</v>
      </c>
      <c r="C27" s="153" t="str">
        <f>IFERROR(VLOOKUP(B27,'Match Overview Data'!$J$4:$L$33,2,0),"")</f>
        <v/>
      </c>
      <c r="E27" s="150">
        <v>22</v>
      </c>
      <c r="F27" s="153" t="str">
        <f>IFERROR(VLOOKUP(E27,'Match Overview Data'!$M$4:$O$33,2,0),"")</f>
        <v/>
      </c>
      <c r="H27" s="147">
        <v>22</v>
      </c>
      <c r="I27" s="140" t="str">
        <f>IFERROR(VLOOKUP(H27,'Match Overview Data'!$P$4:$R$33,2,0),"")</f>
        <v/>
      </c>
      <c r="K27" s="147">
        <v>22</v>
      </c>
      <c r="L27" s="140" t="str">
        <f>IFERROR(VLOOKUP(K27,'Match Overview Data'!$S$4:$U$33,2,0),"")</f>
        <v/>
      </c>
    </row>
    <row r="28" spans="2:12">
      <c r="B28" s="147">
        <v>23</v>
      </c>
      <c r="C28" s="153" t="str">
        <f>IFERROR(VLOOKUP(B28,'Match Overview Data'!$J$4:$L$33,2,0),"")</f>
        <v/>
      </c>
      <c r="E28" s="150">
        <v>23</v>
      </c>
      <c r="F28" s="153" t="str">
        <f>IFERROR(VLOOKUP(E28,'Match Overview Data'!$M$4:$O$33,2,0),"")</f>
        <v/>
      </c>
      <c r="H28" s="147">
        <v>23</v>
      </c>
      <c r="I28" s="140" t="str">
        <f>IFERROR(VLOOKUP(H28,'Match Overview Data'!$P$4:$R$33,2,0),"")</f>
        <v/>
      </c>
      <c r="K28" s="147">
        <v>23</v>
      </c>
      <c r="L28" s="140" t="str">
        <f>IFERROR(VLOOKUP(K28,'Match Overview Data'!$S$4:$U$33,2,0),"")</f>
        <v/>
      </c>
    </row>
    <row r="29" spans="2:12">
      <c r="B29" s="147">
        <v>24</v>
      </c>
      <c r="C29" s="153" t="str">
        <f>IFERROR(VLOOKUP(B29,'Match Overview Data'!$J$4:$L$33,2,0),"")</f>
        <v/>
      </c>
      <c r="E29" s="150">
        <v>24</v>
      </c>
      <c r="F29" s="153" t="str">
        <f>IFERROR(VLOOKUP(E29,'Match Overview Data'!$M$4:$O$33,2,0),"")</f>
        <v/>
      </c>
      <c r="H29" s="147">
        <v>24</v>
      </c>
      <c r="I29" s="140" t="str">
        <f>IFERROR(VLOOKUP(H29,'Match Overview Data'!$P$4:$R$33,2,0),"")</f>
        <v/>
      </c>
      <c r="K29" s="147">
        <v>24</v>
      </c>
      <c r="L29" s="140" t="str">
        <f>IFERROR(VLOOKUP(K29,'Match Overview Data'!$S$4:$U$33,2,0),"")</f>
        <v/>
      </c>
    </row>
    <row r="30" spans="2:12">
      <c r="B30" s="147">
        <v>25</v>
      </c>
      <c r="C30" s="153" t="str">
        <f>IFERROR(VLOOKUP(B30,'Match Overview Data'!$J$4:$L$33,2,0),"")</f>
        <v/>
      </c>
      <c r="E30" s="150">
        <v>25</v>
      </c>
      <c r="F30" s="153" t="str">
        <f>IFERROR(VLOOKUP(E30,'Match Overview Data'!$M$4:$O$33,2,0),"")</f>
        <v/>
      </c>
      <c r="H30" s="147">
        <v>25</v>
      </c>
      <c r="I30" s="140" t="str">
        <f>IFERROR(VLOOKUP(H30,'Match Overview Data'!$P$4:$R$33,2,0),"")</f>
        <v/>
      </c>
      <c r="K30" s="147">
        <v>25</v>
      </c>
      <c r="L30" s="140" t="str">
        <f>IFERROR(VLOOKUP(K30,'Match Overview Data'!$S$4:$U$33,2,0),"")</f>
        <v/>
      </c>
    </row>
    <row r="31" spans="2:12">
      <c r="B31" s="147">
        <v>26</v>
      </c>
      <c r="C31" s="153" t="str">
        <f>IFERROR(VLOOKUP(B31,'Match Overview Data'!$J$4:$L$33,2,0),"")</f>
        <v/>
      </c>
      <c r="E31" s="150">
        <v>26</v>
      </c>
      <c r="F31" s="153" t="str">
        <f>IFERROR(VLOOKUP(E31,'Match Overview Data'!$M$4:$O$33,2,0),"")</f>
        <v/>
      </c>
      <c r="H31" s="147">
        <v>26</v>
      </c>
      <c r="I31" s="140" t="str">
        <f>IFERROR(VLOOKUP(H31,'Match Overview Data'!$P$4:$R$33,2,0),"")</f>
        <v/>
      </c>
      <c r="K31" s="147">
        <v>26</v>
      </c>
      <c r="L31" s="140" t="str">
        <f>IFERROR(VLOOKUP(K31,'Match Overview Data'!$S$4:$U$33,2,0),"")</f>
        <v/>
      </c>
    </row>
    <row r="32" spans="2:12">
      <c r="B32" s="147">
        <v>27</v>
      </c>
      <c r="C32" s="153" t="str">
        <f>IFERROR(VLOOKUP(B32,'Match Overview Data'!$J$4:$L$33,2,0),"")</f>
        <v/>
      </c>
      <c r="E32" s="150">
        <v>27</v>
      </c>
      <c r="F32" s="153" t="str">
        <f>IFERROR(VLOOKUP(E32,'Match Overview Data'!$M$4:$O$33,2,0),"")</f>
        <v/>
      </c>
      <c r="H32" s="147">
        <v>27</v>
      </c>
      <c r="I32" s="140" t="str">
        <f>IFERROR(VLOOKUP(H32,'Match Overview Data'!$P$4:$R$33,2,0),"")</f>
        <v/>
      </c>
      <c r="K32" s="147">
        <v>27</v>
      </c>
      <c r="L32" s="140" t="str">
        <f>IFERROR(VLOOKUP(K32,'Match Overview Data'!$S$4:$U$33,2,0),"")</f>
        <v/>
      </c>
    </row>
    <row r="33" spans="2:12">
      <c r="B33" s="147">
        <v>28</v>
      </c>
      <c r="C33" s="153" t="str">
        <f>IFERROR(VLOOKUP(B33,'Match Overview Data'!$J$4:$L$33,2,0),"")</f>
        <v/>
      </c>
      <c r="E33" s="150">
        <v>28</v>
      </c>
      <c r="F33" s="153" t="str">
        <f>IFERROR(VLOOKUP(E33,'Match Overview Data'!$M$4:$O$33,2,0),"")</f>
        <v/>
      </c>
      <c r="H33" s="147">
        <v>28</v>
      </c>
      <c r="I33" s="140" t="str">
        <f>IFERROR(VLOOKUP(H33,'Match Overview Data'!$P$4:$R$33,2,0),"")</f>
        <v/>
      </c>
      <c r="K33" s="147">
        <v>28</v>
      </c>
      <c r="L33" s="140" t="str">
        <f>IFERROR(VLOOKUP(K33,'Match Overview Data'!$S$4:$U$33,2,0),"")</f>
        <v/>
      </c>
    </row>
    <row r="34" spans="2:12">
      <c r="B34" s="147">
        <v>29</v>
      </c>
      <c r="C34" s="153" t="str">
        <f>IFERROR(VLOOKUP(B34,'Match Overview Data'!$J$4:$L$33,2,0),"")</f>
        <v/>
      </c>
      <c r="E34" s="150">
        <v>29</v>
      </c>
      <c r="F34" s="153" t="str">
        <f>IFERROR(VLOOKUP(E34,'Match Overview Data'!$M$4:$O$33,2,0),"")</f>
        <v/>
      </c>
      <c r="H34" s="147">
        <v>29</v>
      </c>
      <c r="I34" s="140" t="str">
        <f>IFERROR(VLOOKUP(H34,'Match Overview Data'!$P$4:$R$33,2,0),"")</f>
        <v/>
      </c>
      <c r="K34" s="147">
        <v>29</v>
      </c>
      <c r="L34" s="140" t="str">
        <f>IFERROR(VLOOKUP(K34,'Match Overview Data'!$S$4:$U$33,2,0),"")</f>
        <v/>
      </c>
    </row>
    <row r="35" spans="2:12" ht="15" thickBot="1">
      <c r="B35" s="148">
        <v>30</v>
      </c>
      <c r="C35" s="154" t="str">
        <f>IFERROR(VLOOKUP(B35,'Match Overview Data'!$J$4:$L$33,2,0),"")</f>
        <v/>
      </c>
      <c r="E35" s="151">
        <v>30</v>
      </c>
      <c r="F35" s="154" t="str">
        <f>IFERROR(VLOOKUP(E35,'Match Overview Data'!$M$4:$O$33,2,0),"")</f>
        <v/>
      </c>
      <c r="H35" s="148">
        <v>30</v>
      </c>
      <c r="I35" s="143" t="str">
        <f>IFERROR(VLOOKUP(H35,'Match Overview Data'!$P$4:$R$33,2,0),"")</f>
        <v/>
      </c>
      <c r="K35" s="148">
        <v>30</v>
      </c>
      <c r="L35" s="143" t="str">
        <f>IFERROR(VLOOKUP(K35,'Match Overview Data'!$S$4:$U$33,2,0),"")</f>
        <v/>
      </c>
    </row>
  </sheetData>
  <sheetProtection sheet="1" objects="1" scenarios="1"/>
  <mergeCells count="4">
    <mergeCell ref="E5:F5"/>
    <mergeCell ref="H5:I5"/>
    <mergeCell ref="K5:L5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33"/>
  <sheetViews>
    <sheetView topLeftCell="D1" workbookViewId="0">
      <selection activeCell="E10" sqref="E10"/>
    </sheetView>
  </sheetViews>
  <sheetFormatPr defaultRowHeight="14.25"/>
  <cols>
    <col min="1" max="1" width="11.5" hidden="1" customWidth="1"/>
    <col min="2" max="3" width="0" hidden="1" customWidth="1"/>
    <col min="6" max="6" width="18.25" style="132" bestFit="1" customWidth="1"/>
    <col min="7" max="7" width="9.375" bestFit="1" customWidth="1"/>
    <col min="14" max="14" width="12.875" customWidth="1"/>
    <col min="15" max="16" width="10.5" customWidth="1"/>
    <col min="17" max="19" width="9.875" customWidth="1"/>
    <col min="20" max="20" width="12.625" bestFit="1" customWidth="1"/>
  </cols>
  <sheetData>
    <row r="2" spans="1:21" ht="16.5" customHeight="1" thickBot="1">
      <c r="A2" s="131" t="s">
        <v>38</v>
      </c>
    </row>
    <row r="3" spans="1:21" ht="15" customHeight="1">
      <c r="A3" s="30" t="s">
        <v>52</v>
      </c>
      <c r="E3" t="s">
        <v>172</v>
      </c>
      <c r="F3" s="132" t="s">
        <v>173</v>
      </c>
      <c r="J3" s="135"/>
      <c r="K3" s="136"/>
      <c r="L3" s="137"/>
      <c r="M3" s="135"/>
      <c r="N3" s="136" t="s">
        <v>38</v>
      </c>
      <c r="O3" s="137"/>
      <c r="P3" s="135"/>
      <c r="Q3" s="136" t="s">
        <v>52</v>
      </c>
      <c r="R3" s="137"/>
      <c r="S3" s="135"/>
      <c r="T3" s="136" t="s">
        <v>54</v>
      </c>
      <c r="U3" s="137"/>
    </row>
    <row r="4" spans="1:21">
      <c r="A4" s="30" t="s">
        <v>54</v>
      </c>
      <c r="D4">
        <v>1</v>
      </c>
      <c r="E4" t="str">
        <f>IF('Data input'!C4=0,"",'Data input'!C4)</f>
        <v>Juan Moya</v>
      </c>
      <c r="F4" s="132">
        <f>IFERROR(IFERROR(VLOOKUP(E4,'Stage Overview'!$B:$AE,6,0),0)+(IFERROR(VLOOKUP(E4,'Stage Overview'!$B:$AE,12,0),0))+VLOOKUP(E4,'Stage Overview'!$B:$AE,18,0)+VLOOKUP(E4,'Stage Overview'!$B:$AE,24,0)+VLOOKUP(E4,'Stage Overview'!$B:$AE,30,0),"")</f>
        <v>249.59992291563486</v>
      </c>
      <c r="G4" t="str">
        <f>E4</f>
        <v>Juan Moya</v>
      </c>
      <c r="I4">
        <f>IFERROR(LARGE($F$4:$F$33,D4),"")</f>
        <v>444.54114450340552</v>
      </c>
      <c r="J4" s="138">
        <f>IFERROR(RANK(L4,$L$4:$L$33,0),"")</f>
        <v>1</v>
      </c>
      <c r="K4" s="139" t="str">
        <f>VLOOKUP(I4,F:G,2,0)</f>
        <v>Tony Glennon</v>
      </c>
      <c r="L4" s="140">
        <f>I4</f>
        <v>444.54114450340552</v>
      </c>
      <c r="M4" s="138">
        <f>IFERROR(RANK(O4,$O$4:$O$33,0),"")</f>
        <v>6</v>
      </c>
      <c r="N4" s="139" t="str">
        <f>IF('Data input'!B4='Match Overview Data'!$N$3,'Data input'!C4,"")</f>
        <v>Juan Moya</v>
      </c>
      <c r="O4" s="140">
        <f>IFERROR(VLOOKUP(N4,$K:$L,2,0),"")</f>
        <v>249.59992291563486</v>
      </c>
      <c r="P4" s="138" t="str">
        <f>IFERROR(RANK(R4,$R$4:$R$33,0),"")</f>
        <v/>
      </c>
      <c r="Q4" s="139" t="str">
        <f>IF('Data input'!B4='Match Overview Data'!$Q$3,'Data input'!C4,"")</f>
        <v/>
      </c>
      <c r="R4" s="140" t="str">
        <f>IFERROR(VLOOKUP(Q4,$K:$L,2,0),"")</f>
        <v/>
      </c>
      <c r="S4" s="138" t="str">
        <f>IFERROR(RANK(U4,$U$4:$U$33,0),"")</f>
        <v/>
      </c>
      <c r="T4" s="139" t="str">
        <f>IF('Data input'!B4='Match Overview Data'!$T$3,'Data input'!C4,"")</f>
        <v/>
      </c>
      <c r="U4" s="140" t="str">
        <f>IFERROR(VLOOKUP(T4,$K:$L,2,0),"")</f>
        <v/>
      </c>
    </row>
    <row r="5" spans="1:21">
      <c r="D5">
        <v>2</v>
      </c>
      <c r="E5" t="str">
        <f>IF('Data input'!C5=0,"",'Data input'!C5)</f>
        <v>Jorge Pesante</v>
      </c>
      <c r="F5" s="132">
        <f>IFERROR(IFERROR(VLOOKUP(E5,'Stage Overview'!$B:$AE,6,0),0)+(IFERROR(VLOOKUP(E5,'Stage Overview'!$B:$AE,12,0),0))+VLOOKUP(E5,'Stage Overview'!$B:$AE,18,0)+VLOOKUP(E5,'Stage Overview'!$B:$AE,24,0)+VLOOKUP(E5,'Stage Overview'!$B:$AE,30,0),"")</f>
        <v>236.59055003990369</v>
      </c>
      <c r="G5" t="str">
        <f t="shared" ref="G5:G33" si="0">E5</f>
        <v>Jorge Pesante</v>
      </c>
      <c r="I5">
        <f t="shared" ref="I5:I33" si="1">IFERROR(LARGE($F$4:$F$33,D5),"")</f>
        <v>361.2186122035796</v>
      </c>
      <c r="J5" s="138">
        <f t="shared" ref="J5:J33" si="2">IFERROR(RANK(L5,$L$4:$L$33,0),"")</f>
        <v>2</v>
      </c>
      <c r="K5" s="139" t="str">
        <f t="shared" ref="K5:K33" si="3">VLOOKUP(I5,F:G,2,0)</f>
        <v>Kirk Stidham</v>
      </c>
      <c r="L5" s="140">
        <f t="shared" ref="L5:L32" si="4">I5</f>
        <v>361.2186122035796</v>
      </c>
      <c r="M5" s="138">
        <f t="shared" ref="M5:M33" si="5">IFERROR(RANK(O5,$O$4:$O$33,0),"")</f>
        <v>7</v>
      </c>
      <c r="N5" s="139" t="str">
        <f>IF('Data input'!B5='Match Overview Data'!$N$3,'Data input'!C5,"")</f>
        <v>Jorge Pesante</v>
      </c>
      <c r="O5" s="140">
        <f t="shared" ref="O5:O33" si="6">IFERROR(VLOOKUP(N5,$K:$L,2,0),"")</f>
        <v>236.59055003990369</v>
      </c>
      <c r="P5" s="138" t="str">
        <f t="shared" ref="P5:P33" si="7">IFERROR(RANK(R5,$R$4:$R$33,0),"")</f>
        <v/>
      </c>
      <c r="Q5" s="139" t="str">
        <f>IF('Data input'!B5='Match Overview Data'!$Q$3,'Data input'!C5,"")</f>
        <v/>
      </c>
      <c r="R5" s="140" t="str">
        <f t="shared" ref="R5:R33" si="8">IFERROR(VLOOKUP(Q5,$K:$L,2,0),"")</f>
        <v/>
      </c>
      <c r="S5" s="138" t="str">
        <f t="shared" ref="S5:S33" si="9">IFERROR(RANK(U5,$U$4:$U$33,0),"")</f>
        <v/>
      </c>
      <c r="T5" s="139" t="str">
        <f>IF('Data input'!B5='Match Overview Data'!$T$3,'Data input'!C5,"")</f>
        <v/>
      </c>
      <c r="U5" s="140" t="str">
        <f t="shared" ref="U5:U33" si="10">IFERROR(VLOOKUP(T5,$K:$L,2,0),"")</f>
        <v/>
      </c>
    </row>
    <row r="6" spans="1:21">
      <c r="D6">
        <v>3</v>
      </c>
      <c r="E6" t="str">
        <f>IF('Data input'!C6=0,"",'Data input'!C6)</f>
        <v>Gary R.</v>
      </c>
      <c r="F6" s="132">
        <f>IFERROR(IFERROR(VLOOKUP(E6,'Stage Overview'!$B:$AE,6,0),0)+(IFERROR(VLOOKUP(E6,'Stage Overview'!$B:$AE,12,0),0))+VLOOKUP(E6,'Stage Overview'!$B:$AE,18,0)+VLOOKUP(E6,'Stage Overview'!$B:$AE,24,0)+VLOOKUP(E6,'Stage Overview'!$B:$AE,30,0),"")</f>
        <v>288.19821180528038</v>
      </c>
      <c r="G6" t="str">
        <f t="shared" si="0"/>
        <v>Gary R.</v>
      </c>
      <c r="I6">
        <f t="shared" si="1"/>
        <v>299.53398499138086</v>
      </c>
      <c r="J6" s="138">
        <f t="shared" si="2"/>
        <v>3</v>
      </c>
      <c r="K6" s="139" t="str">
        <f t="shared" si="3"/>
        <v>Grady Simmons</v>
      </c>
      <c r="L6" s="140">
        <f t="shared" si="4"/>
        <v>299.53398499138086</v>
      </c>
      <c r="M6" s="138">
        <f t="shared" si="5"/>
        <v>5</v>
      </c>
      <c r="N6" s="139" t="str">
        <f>IF('Data input'!B6='Match Overview Data'!$N$3,'Data input'!C6,"")</f>
        <v>Gary R.</v>
      </c>
      <c r="O6" s="140">
        <f t="shared" si="6"/>
        <v>288.19821180528038</v>
      </c>
      <c r="P6" s="138" t="str">
        <f t="shared" si="7"/>
        <v/>
      </c>
      <c r="Q6" s="139" t="str">
        <f>IF('Data input'!B6='Match Overview Data'!$Q$3,'Data input'!C6,"")</f>
        <v/>
      </c>
      <c r="R6" s="140" t="str">
        <f t="shared" si="8"/>
        <v/>
      </c>
      <c r="S6" s="138" t="str">
        <f t="shared" si="9"/>
        <v/>
      </c>
      <c r="T6" s="139" t="str">
        <f>IF('Data input'!B6='Match Overview Data'!$T$3,'Data input'!C6,"")</f>
        <v/>
      </c>
      <c r="U6" s="140" t="str">
        <f t="shared" si="10"/>
        <v/>
      </c>
    </row>
    <row r="7" spans="1:21">
      <c r="D7">
        <v>4</v>
      </c>
      <c r="E7" t="str">
        <f>IF('Data input'!C7=0,"",'Data input'!C7)</f>
        <v>Kirk Stidham</v>
      </c>
      <c r="F7" s="132">
        <f>IFERROR(IFERROR(VLOOKUP(E7,'Stage Overview'!$B:$AE,6,0),0)+(IFERROR(VLOOKUP(E7,'Stage Overview'!$B:$AE,12,0),0))+VLOOKUP(E7,'Stage Overview'!$B:$AE,18,0)+VLOOKUP(E7,'Stage Overview'!$B:$AE,24,0)+VLOOKUP(E7,'Stage Overview'!$B:$AE,30,0),"")</f>
        <v>361.2186122035796</v>
      </c>
      <c r="G7" t="str">
        <f t="shared" si="0"/>
        <v>Kirk Stidham</v>
      </c>
      <c r="I7">
        <f t="shared" si="1"/>
        <v>289.80703665971953</v>
      </c>
      <c r="J7" s="138">
        <f t="shared" si="2"/>
        <v>4</v>
      </c>
      <c r="K7" s="139" t="str">
        <f t="shared" si="3"/>
        <v>John Hook</v>
      </c>
      <c r="L7" s="140">
        <f t="shared" si="4"/>
        <v>289.80703665971953</v>
      </c>
      <c r="M7" s="138">
        <f t="shared" si="5"/>
        <v>2</v>
      </c>
      <c r="N7" s="139" t="str">
        <f>IF('Data input'!B7='Match Overview Data'!$N$3,'Data input'!C7,"")</f>
        <v>Kirk Stidham</v>
      </c>
      <c r="O7" s="140">
        <f t="shared" si="6"/>
        <v>361.2186122035796</v>
      </c>
      <c r="P7" s="138" t="str">
        <f t="shared" si="7"/>
        <v/>
      </c>
      <c r="Q7" s="139" t="str">
        <f>IF('Data input'!B7='Match Overview Data'!$Q$3,'Data input'!C7,"")</f>
        <v/>
      </c>
      <c r="R7" s="140" t="str">
        <f t="shared" si="8"/>
        <v/>
      </c>
      <c r="S7" s="138" t="str">
        <f t="shared" si="9"/>
        <v/>
      </c>
      <c r="T7" s="139" t="str">
        <f>IF('Data input'!B7='Match Overview Data'!$T$3,'Data input'!C7,"")</f>
        <v/>
      </c>
      <c r="U7" s="140" t="str">
        <f t="shared" si="10"/>
        <v/>
      </c>
    </row>
    <row r="8" spans="1:21">
      <c r="D8">
        <v>5</v>
      </c>
      <c r="E8" t="str">
        <f>IF('Data input'!C8=0,"",'Data input'!C8)</f>
        <v>John Hook</v>
      </c>
      <c r="F8" s="132">
        <f>IFERROR(IFERROR(VLOOKUP(E8,'Stage Overview'!$B:$AE,6,0),0)+(IFERROR(VLOOKUP(E8,'Stage Overview'!$B:$AE,12,0),0))+VLOOKUP(E8,'Stage Overview'!$B:$AE,18,0)+VLOOKUP(E8,'Stage Overview'!$B:$AE,24,0)+VLOOKUP(E8,'Stage Overview'!$B:$AE,30,0),"")</f>
        <v>289.80703665971953</v>
      </c>
      <c r="G8" t="str">
        <f t="shared" si="0"/>
        <v>John Hook</v>
      </c>
      <c r="I8">
        <f t="shared" si="1"/>
        <v>288.19821180528038</v>
      </c>
      <c r="J8" s="138">
        <f t="shared" si="2"/>
        <v>5</v>
      </c>
      <c r="K8" s="139" t="str">
        <f t="shared" si="3"/>
        <v>Gary R.</v>
      </c>
      <c r="L8" s="140">
        <f t="shared" si="4"/>
        <v>288.19821180528038</v>
      </c>
      <c r="M8" s="138">
        <f t="shared" si="5"/>
        <v>4</v>
      </c>
      <c r="N8" s="139" t="str">
        <f>IF('Data input'!B8='Match Overview Data'!$N$3,'Data input'!C8,"")</f>
        <v>John Hook</v>
      </c>
      <c r="O8" s="140">
        <f t="shared" si="6"/>
        <v>289.80703665971953</v>
      </c>
      <c r="P8" s="138" t="str">
        <f t="shared" si="7"/>
        <v/>
      </c>
      <c r="Q8" s="139" t="str">
        <f>IF('Data input'!B8='Match Overview Data'!$Q$3,'Data input'!C8,"")</f>
        <v/>
      </c>
      <c r="R8" s="140" t="str">
        <f t="shared" si="8"/>
        <v/>
      </c>
      <c r="S8" s="138" t="str">
        <f t="shared" si="9"/>
        <v/>
      </c>
      <c r="T8" s="139" t="str">
        <f>IF('Data input'!B8='Match Overview Data'!$T$3,'Data input'!C8,"")</f>
        <v/>
      </c>
      <c r="U8" s="140" t="str">
        <f t="shared" si="10"/>
        <v/>
      </c>
    </row>
    <row r="9" spans="1:21">
      <c r="D9">
        <v>6</v>
      </c>
      <c r="E9" t="str">
        <f>IF('Data input'!C9=0,"",'Data input'!C9)</f>
        <v>Mark Palmateer</v>
      </c>
      <c r="F9" s="132">
        <f>IFERROR(IFERROR(VLOOKUP(E9,'Stage Overview'!$B:$AE,6,0),0)+(IFERROR(VLOOKUP(E9,'Stage Overview'!$B:$AE,12,0),0))+VLOOKUP(E9,'Stage Overview'!$B:$AE,18,0)+VLOOKUP(E9,'Stage Overview'!$B:$AE,24,0)+VLOOKUP(E9,'Stage Overview'!$B:$AE,30,0),"")</f>
        <v>226.2394489064153</v>
      </c>
      <c r="G9" t="str">
        <f t="shared" si="0"/>
        <v>Mark Palmateer</v>
      </c>
      <c r="I9">
        <f t="shared" si="1"/>
        <v>249.59992291563486</v>
      </c>
      <c r="J9" s="138">
        <f t="shared" si="2"/>
        <v>6</v>
      </c>
      <c r="K9" s="139" t="str">
        <f t="shared" si="3"/>
        <v>Juan Moya</v>
      </c>
      <c r="L9" s="140">
        <f t="shared" si="4"/>
        <v>249.59992291563486</v>
      </c>
      <c r="M9" s="138">
        <f t="shared" si="5"/>
        <v>8</v>
      </c>
      <c r="N9" s="139" t="str">
        <f>IF('Data input'!B9='Match Overview Data'!$N$3,'Data input'!C9,"")</f>
        <v>Mark Palmateer</v>
      </c>
      <c r="O9" s="140">
        <f t="shared" si="6"/>
        <v>226.2394489064153</v>
      </c>
      <c r="P9" s="138" t="str">
        <f t="shared" si="7"/>
        <v/>
      </c>
      <c r="Q9" s="139" t="str">
        <f>IF('Data input'!B9='Match Overview Data'!$Q$3,'Data input'!C9,"")</f>
        <v/>
      </c>
      <c r="R9" s="140" t="str">
        <f t="shared" si="8"/>
        <v/>
      </c>
      <c r="S9" s="138" t="str">
        <f t="shared" si="9"/>
        <v/>
      </c>
      <c r="T9" s="139" t="str">
        <f>IF('Data input'!B9='Match Overview Data'!$T$3,'Data input'!C9,"")</f>
        <v/>
      </c>
      <c r="U9" s="140" t="str">
        <f t="shared" si="10"/>
        <v/>
      </c>
    </row>
    <row r="10" spans="1:21">
      <c r="D10">
        <v>7</v>
      </c>
      <c r="E10" t="str">
        <f>IF('Data input'!C10=0,"",'Data input'!C10)</f>
        <v>Michael Conley</v>
      </c>
      <c r="F10" s="132">
        <f>IFERROR(IFERROR(VLOOKUP(E10,'Stage Overview'!$B:$AE,6,0),0)+(IFERROR(VLOOKUP(E10,'Stage Overview'!$B:$AE,12,0),0))+VLOOKUP(E10,'Stage Overview'!$B:$AE,18,0)+VLOOKUP(E10,'Stage Overview'!$B:$AE,24,0)+VLOOKUP(E10,'Stage Overview'!$B:$AE,30,0),"")</f>
        <v>197.3686230324341</v>
      </c>
      <c r="G10" t="str">
        <f t="shared" si="0"/>
        <v>Michael Conley</v>
      </c>
      <c r="I10">
        <f t="shared" si="1"/>
        <v>236.59055003990369</v>
      </c>
      <c r="J10" s="138">
        <f t="shared" si="2"/>
        <v>7</v>
      </c>
      <c r="K10" s="139" t="str">
        <f t="shared" si="3"/>
        <v>Jorge Pesante</v>
      </c>
      <c r="L10" s="140">
        <f t="shared" si="4"/>
        <v>236.59055003990369</v>
      </c>
      <c r="M10" s="138">
        <f t="shared" si="5"/>
        <v>9</v>
      </c>
      <c r="N10" s="139" t="str">
        <f>IF('Data input'!B10='Match Overview Data'!$N$3,'Data input'!C10,"")</f>
        <v>Michael Conley</v>
      </c>
      <c r="O10" s="140">
        <f t="shared" si="6"/>
        <v>197.3686230324341</v>
      </c>
      <c r="P10" s="138" t="str">
        <f t="shared" si="7"/>
        <v/>
      </c>
      <c r="Q10" s="139" t="str">
        <f>IF('Data input'!B10='Match Overview Data'!$Q$3,'Data input'!C10,"")</f>
        <v/>
      </c>
      <c r="R10" s="140" t="str">
        <f t="shared" si="8"/>
        <v/>
      </c>
      <c r="S10" s="138" t="str">
        <f t="shared" si="9"/>
        <v/>
      </c>
      <c r="T10" s="139" t="str">
        <f>IF('Data input'!B10='Match Overview Data'!$T$3,'Data input'!C10,"")</f>
        <v/>
      </c>
      <c r="U10" s="140" t="str">
        <f t="shared" si="10"/>
        <v/>
      </c>
    </row>
    <row r="11" spans="1:21">
      <c r="D11">
        <v>8</v>
      </c>
      <c r="E11" t="str">
        <f>IF('Data input'!C11=0,"",'Data input'!C11)</f>
        <v>Grady Simmons</v>
      </c>
      <c r="F11" s="132">
        <f>IFERROR(IFERROR(VLOOKUP(E11,'Stage Overview'!$B:$AE,6,0),0)+(IFERROR(VLOOKUP(E11,'Stage Overview'!$B:$AE,12,0),0))+VLOOKUP(E11,'Stage Overview'!$B:$AE,18,0)+VLOOKUP(E11,'Stage Overview'!$B:$AE,24,0)+VLOOKUP(E11,'Stage Overview'!$B:$AE,30,0),"")</f>
        <v>299.53398499138086</v>
      </c>
      <c r="G11" t="str">
        <f t="shared" si="0"/>
        <v>Grady Simmons</v>
      </c>
      <c r="I11">
        <f t="shared" si="1"/>
        <v>226.2394489064153</v>
      </c>
      <c r="J11" s="138">
        <f t="shared" si="2"/>
        <v>8</v>
      </c>
      <c r="K11" s="139" t="str">
        <f t="shared" si="3"/>
        <v>Mark Palmateer</v>
      </c>
      <c r="L11" s="140">
        <f t="shared" si="4"/>
        <v>226.2394489064153</v>
      </c>
      <c r="M11" s="138">
        <f t="shared" si="5"/>
        <v>3</v>
      </c>
      <c r="N11" s="139" t="str">
        <f>IF('Data input'!B11='Match Overview Data'!$N$3,'Data input'!C11,"")</f>
        <v>Grady Simmons</v>
      </c>
      <c r="O11" s="140">
        <f t="shared" si="6"/>
        <v>299.53398499138086</v>
      </c>
      <c r="P11" s="138" t="str">
        <f t="shared" si="7"/>
        <v/>
      </c>
      <c r="Q11" s="139" t="str">
        <f>IF('Data input'!B11='Match Overview Data'!$Q$3,'Data input'!C11,"")</f>
        <v/>
      </c>
      <c r="R11" s="140" t="str">
        <f t="shared" si="8"/>
        <v/>
      </c>
      <c r="S11" s="138" t="str">
        <f t="shared" si="9"/>
        <v/>
      </c>
      <c r="T11" s="139" t="str">
        <f>IF('Data input'!B11='Match Overview Data'!$T$3,'Data input'!C11,"")</f>
        <v/>
      </c>
      <c r="U11" s="140" t="str">
        <f t="shared" si="10"/>
        <v/>
      </c>
    </row>
    <row r="12" spans="1:21">
      <c r="D12">
        <v>9</v>
      </c>
      <c r="E12" t="str">
        <f>IF('Data input'!C12=0,"",'Data input'!C12)</f>
        <v>Tony Glennon</v>
      </c>
      <c r="F12" s="132">
        <f>IFERROR(IFERROR(VLOOKUP(E12,'Stage Overview'!$B:$AE,6,0),0)+(IFERROR(VLOOKUP(E12,'Stage Overview'!$B:$AE,12,0),0))+VLOOKUP(E12,'Stage Overview'!$B:$AE,18,0)+VLOOKUP(E12,'Stage Overview'!$B:$AE,24,0)+VLOOKUP(E12,'Stage Overview'!$B:$AE,30,0),"")</f>
        <v>444.54114450340552</v>
      </c>
      <c r="G12" t="str">
        <f t="shared" si="0"/>
        <v>Tony Glennon</v>
      </c>
      <c r="I12">
        <f t="shared" si="1"/>
        <v>197.3686230324341</v>
      </c>
      <c r="J12" s="138">
        <f t="shared" si="2"/>
        <v>9</v>
      </c>
      <c r="K12" s="139" t="str">
        <f t="shared" si="3"/>
        <v>Michael Conley</v>
      </c>
      <c r="L12" s="140">
        <f t="shared" si="4"/>
        <v>197.3686230324341</v>
      </c>
      <c r="M12" s="138">
        <f t="shared" si="5"/>
        <v>1</v>
      </c>
      <c r="N12" s="139" t="str">
        <f>IF('Data input'!B12='Match Overview Data'!$N$3,'Data input'!C12,"")</f>
        <v>Tony Glennon</v>
      </c>
      <c r="O12" s="140">
        <f t="shared" si="6"/>
        <v>444.54114450340552</v>
      </c>
      <c r="P12" s="138" t="str">
        <f t="shared" si="7"/>
        <v/>
      </c>
      <c r="Q12" s="139" t="str">
        <f>IF('Data input'!B12='Match Overview Data'!$Q$3,'Data input'!C12,"")</f>
        <v/>
      </c>
      <c r="R12" s="140" t="str">
        <f t="shared" si="8"/>
        <v/>
      </c>
      <c r="S12" s="138" t="str">
        <f t="shared" si="9"/>
        <v/>
      </c>
      <c r="T12" s="139" t="str">
        <f>IF('Data input'!B12='Match Overview Data'!$T$3,'Data input'!C12,"")</f>
        <v/>
      </c>
      <c r="U12" s="140" t="str">
        <f t="shared" si="10"/>
        <v/>
      </c>
    </row>
    <row r="13" spans="1:21">
      <c r="D13">
        <v>10</v>
      </c>
      <c r="E13" t="str">
        <f>IF('Data input'!C13=0,"",'Data input'!C13)</f>
        <v/>
      </c>
      <c r="F13" s="132" t="str">
        <f>IFERROR(IFERROR(VLOOKUP(E13,'Stage Overview'!$B:$AE,6,0),0)+(IFERROR(VLOOKUP(E13,'Stage Overview'!$B:$AE,12,0),0))+VLOOKUP(E13,'Stage Overview'!$B:$AE,18,0)+VLOOKUP(E13,'Stage Overview'!$B:$AE,24,0)+VLOOKUP(E13,'Stage Overview'!$B:$AE,30,0),"")</f>
        <v/>
      </c>
      <c r="G13" t="str">
        <f t="shared" si="0"/>
        <v/>
      </c>
      <c r="I13" t="str">
        <f t="shared" si="1"/>
        <v/>
      </c>
      <c r="J13" s="138" t="str">
        <f t="shared" si="2"/>
        <v/>
      </c>
      <c r="K13" s="139" t="str">
        <f t="shared" si="3"/>
        <v/>
      </c>
      <c r="L13" s="140" t="str">
        <f t="shared" si="4"/>
        <v/>
      </c>
      <c r="M13" s="138" t="str">
        <f t="shared" si="5"/>
        <v/>
      </c>
      <c r="N13" s="139" t="str">
        <f>IF('Data input'!B13='Match Overview Data'!$N$3,'Data input'!C13,"")</f>
        <v/>
      </c>
      <c r="O13" s="140" t="str">
        <f t="shared" si="6"/>
        <v/>
      </c>
      <c r="P13" s="138" t="str">
        <f t="shared" si="7"/>
        <v/>
      </c>
      <c r="Q13" s="139" t="str">
        <f>IF('Data input'!B13='Match Overview Data'!$Q$3,'Data input'!C13,"")</f>
        <v/>
      </c>
      <c r="R13" s="140" t="str">
        <f t="shared" si="8"/>
        <v/>
      </c>
      <c r="S13" s="138" t="str">
        <f t="shared" si="9"/>
        <v/>
      </c>
      <c r="T13" s="139" t="str">
        <f>IF('Data input'!B13='Match Overview Data'!$T$3,'Data input'!C13,"")</f>
        <v/>
      </c>
      <c r="U13" s="140" t="str">
        <f t="shared" si="10"/>
        <v/>
      </c>
    </row>
    <row r="14" spans="1:21">
      <c r="D14">
        <v>11</v>
      </c>
      <c r="E14" t="str">
        <f>IF('Data input'!C14=0,"",'Data input'!C14)</f>
        <v/>
      </c>
      <c r="F14" s="132" t="str">
        <f>IFERROR(IFERROR(VLOOKUP(E14,'Stage Overview'!$B:$AE,6,0),0)+(IFERROR(VLOOKUP(E14,'Stage Overview'!$B:$AE,12,0),0))+VLOOKUP(E14,'Stage Overview'!$B:$AE,18,0)+VLOOKUP(E14,'Stage Overview'!$B:$AE,24,0)+VLOOKUP(E14,'Stage Overview'!$B:$AE,30,0),"")</f>
        <v/>
      </c>
      <c r="G14" t="str">
        <f t="shared" si="0"/>
        <v/>
      </c>
      <c r="I14" t="str">
        <f t="shared" si="1"/>
        <v/>
      </c>
      <c r="J14" s="138" t="str">
        <f t="shared" si="2"/>
        <v/>
      </c>
      <c r="K14" s="139" t="str">
        <f t="shared" si="3"/>
        <v/>
      </c>
      <c r="L14" s="140" t="str">
        <f t="shared" si="4"/>
        <v/>
      </c>
      <c r="M14" s="138" t="str">
        <f t="shared" si="5"/>
        <v/>
      </c>
      <c r="N14" s="139" t="str">
        <f>IF('Data input'!B14='Match Overview Data'!$N$3,'Data input'!C14,"")</f>
        <v/>
      </c>
      <c r="O14" s="140" t="str">
        <f t="shared" si="6"/>
        <v/>
      </c>
      <c r="P14" s="138" t="str">
        <f t="shared" si="7"/>
        <v/>
      </c>
      <c r="Q14" s="139" t="str">
        <f>IF('Data input'!B14='Match Overview Data'!$Q$3,'Data input'!C14,"")</f>
        <v/>
      </c>
      <c r="R14" s="140" t="str">
        <f t="shared" si="8"/>
        <v/>
      </c>
      <c r="S14" s="138" t="str">
        <f t="shared" si="9"/>
        <v/>
      </c>
      <c r="T14" s="139" t="str">
        <f>IF('Data input'!B14='Match Overview Data'!$T$3,'Data input'!C14,"")</f>
        <v/>
      </c>
      <c r="U14" s="140" t="str">
        <f t="shared" si="10"/>
        <v/>
      </c>
    </row>
    <row r="15" spans="1:21">
      <c r="D15">
        <v>12</v>
      </c>
      <c r="E15" t="str">
        <f>IF('Data input'!C15=0,"",'Data input'!C15)</f>
        <v/>
      </c>
      <c r="F15" s="132" t="str">
        <f>IFERROR(IFERROR(VLOOKUP(E15,'Stage Overview'!$B:$AE,6,0),0)+(IFERROR(VLOOKUP(E15,'Stage Overview'!$B:$AE,12,0),0))+VLOOKUP(E15,'Stage Overview'!$B:$AE,18,0)+VLOOKUP(E15,'Stage Overview'!$B:$AE,24,0)+VLOOKUP(E15,'Stage Overview'!$B:$AE,30,0),"")</f>
        <v/>
      </c>
      <c r="G15" t="str">
        <f t="shared" si="0"/>
        <v/>
      </c>
      <c r="I15" t="str">
        <f t="shared" si="1"/>
        <v/>
      </c>
      <c r="J15" s="138" t="str">
        <f t="shared" si="2"/>
        <v/>
      </c>
      <c r="K15" s="139" t="str">
        <f t="shared" si="3"/>
        <v/>
      </c>
      <c r="L15" s="140" t="str">
        <f t="shared" si="4"/>
        <v/>
      </c>
      <c r="M15" s="138" t="str">
        <f t="shared" si="5"/>
        <v/>
      </c>
      <c r="N15" s="139" t="str">
        <f>IF('Data input'!B15='Match Overview Data'!$N$3,'Data input'!C15,"")</f>
        <v/>
      </c>
      <c r="O15" s="140" t="str">
        <f t="shared" si="6"/>
        <v/>
      </c>
      <c r="P15" s="138" t="str">
        <f t="shared" si="7"/>
        <v/>
      </c>
      <c r="Q15" s="139" t="str">
        <f>IF('Data input'!B15='Match Overview Data'!$Q$3,'Data input'!C15,"")</f>
        <v/>
      </c>
      <c r="R15" s="140" t="str">
        <f t="shared" si="8"/>
        <v/>
      </c>
      <c r="S15" s="138" t="str">
        <f t="shared" si="9"/>
        <v/>
      </c>
      <c r="T15" s="139" t="str">
        <f>IF('Data input'!B15='Match Overview Data'!$T$3,'Data input'!C15,"")</f>
        <v/>
      </c>
      <c r="U15" s="140" t="str">
        <f t="shared" si="10"/>
        <v/>
      </c>
    </row>
    <row r="16" spans="1:21">
      <c r="D16">
        <v>13</v>
      </c>
      <c r="E16" t="str">
        <f>IF('Data input'!C16=0,"",'Data input'!C16)</f>
        <v/>
      </c>
      <c r="F16" s="132" t="str">
        <f>IFERROR(IFERROR(VLOOKUP(E16,'Stage Overview'!$B:$AE,6,0),0)+(IFERROR(VLOOKUP(E16,'Stage Overview'!$B:$AE,12,0),0))+VLOOKUP(E16,'Stage Overview'!$B:$AE,18,0)+VLOOKUP(E16,'Stage Overview'!$B:$AE,24,0)+VLOOKUP(E16,'Stage Overview'!$B:$AE,30,0),"")</f>
        <v/>
      </c>
      <c r="G16" t="str">
        <f t="shared" si="0"/>
        <v/>
      </c>
      <c r="I16" t="str">
        <f t="shared" si="1"/>
        <v/>
      </c>
      <c r="J16" s="138" t="str">
        <f t="shared" si="2"/>
        <v/>
      </c>
      <c r="K16" s="139" t="str">
        <f t="shared" si="3"/>
        <v/>
      </c>
      <c r="L16" s="140" t="str">
        <f t="shared" si="4"/>
        <v/>
      </c>
      <c r="M16" s="138" t="str">
        <f t="shared" si="5"/>
        <v/>
      </c>
      <c r="N16" s="139" t="str">
        <f>IF('Data input'!B16='Match Overview Data'!$N$3,'Data input'!C16,"")</f>
        <v/>
      </c>
      <c r="O16" s="140" t="str">
        <f t="shared" si="6"/>
        <v/>
      </c>
      <c r="P16" s="138" t="str">
        <f t="shared" si="7"/>
        <v/>
      </c>
      <c r="Q16" s="139" t="str">
        <f>IF('Data input'!B16='Match Overview Data'!$Q$3,'Data input'!C16,"")</f>
        <v/>
      </c>
      <c r="R16" s="140" t="str">
        <f t="shared" si="8"/>
        <v/>
      </c>
      <c r="S16" s="138" t="str">
        <f t="shared" si="9"/>
        <v/>
      </c>
      <c r="T16" s="139" t="str">
        <f>IF('Data input'!B16='Match Overview Data'!$T$3,'Data input'!C16,"")</f>
        <v/>
      </c>
      <c r="U16" s="140" t="str">
        <f t="shared" si="10"/>
        <v/>
      </c>
    </row>
    <row r="17" spans="4:21">
      <c r="D17">
        <v>14</v>
      </c>
      <c r="E17" t="str">
        <f>IF('Data input'!C17=0,"",'Data input'!C17)</f>
        <v/>
      </c>
      <c r="F17" s="132" t="str">
        <f>IFERROR(IFERROR(VLOOKUP(E17,'Stage Overview'!$B:$AE,6,0),0)+(IFERROR(VLOOKUP(E17,'Stage Overview'!$B:$AE,12,0),0))+VLOOKUP(E17,'Stage Overview'!$B:$AE,18,0)+VLOOKUP(E17,'Stage Overview'!$B:$AE,24,0)+VLOOKUP(E17,'Stage Overview'!$B:$AE,30,0),"")</f>
        <v/>
      </c>
      <c r="G17" t="str">
        <f t="shared" si="0"/>
        <v/>
      </c>
      <c r="I17" t="str">
        <f t="shared" si="1"/>
        <v/>
      </c>
      <c r="J17" s="138" t="str">
        <f t="shared" si="2"/>
        <v/>
      </c>
      <c r="K17" s="139" t="str">
        <f t="shared" si="3"/>
        <v/>
      </c>
      <c r="L17" s="140" t="str">
        <f t="shared" si="4"/>
        <v/>
      </c>
      <c r="M17" s="138" t="str">
        <f t="shared" si="5"/>
        <v/>
      </c>
      <c r="N17" s="139" t="str">
        <f>IF('Data input'!B17='Match Overview Data'!$N$3,'Data input'!C17,"")</f>
        <v/>
      </c>
      <c r="O17" s="140" t="str">
        <f t="shared" si="6"/>
        <v/>
      </c>
      <c r="P17" s="138" t="str">
        <f t="shared" si="7"/>
        <v/>
      </c>
      <c r="Q17" s="139" t="str">
        <f>IF('Data input'!B17='Match Overview Data'!$Q$3,'Data input'!C17,"")</f>
        <v/>
      </c>
      <c r="R17" s="140" t="str">
        <f t="shared" si="8"/>
        <v/>
      </c>
      <c r="S17" s="138" t="str">
        <f t="shared" si="9"/>
        <v/>
      </c>
      <c r="T17" s="139" t="str">
        <f>IF('Data input'!B17='Match Overview Data'!$T$3,'Data input'!C17,"")</f>
        <v/>
      </c>
      <c r="U17" s="140" t="str">
        <f t="shared" si="10"/>
        <v/>
      </c>
    </row>
    <row r="18" spans="4:21">
      <c r="D18">
        <v>15</v>
      </c>
      <c r="E18" t="str">
        <f>IF('Data input'!C18=0,"",'Data input'!C18)</f>
        <v/>
      </c>
      <c r="F18" s="132" t="str">
        <f>IFERROR(IFERROR(VLOOKUP(E18,'Stage Overview'!$B:$AE,6,0),0)+(IFERROR(VLOOKUP(E18,'Stage Overview'!$B:$AE,12,0),0))+VLOOKUP(E18,'Stage Overview'!$B:$AE,18,0)+VLOOKUP(E18,'Stage Overview'!$B:$AE,24,0)+VLOOKUP(E18,'Stage Overview'!$B:$AE,30,0),"")</f>
        <v/>
      </c>
      <c r="G18" t="str">
        <f t="shared" si="0"/>
        <v/>
      </c>
      <c r="I18" t="str">
        <f t="shared" si="1"/>
        <v/>
      </c>
      <c r="J18" s="138" t="str">
        <f t="shared" si="2"/>
        <v/>
      </c>
      <c r="K18" s="139" t="str">
        <f t="shared" si="3"/>
        <v/>
      </c>
      <c r="L18" s="140" t="str">
        <f t="shared" si="4"/>
        <v/>
      </c>
      <c r="M18" s="138" t="str">
        <f t="shared" si="5"/>
        <v/>
      </c>
      <c r="N18" s="139" t="str">
        <f>IF('Data input'!B18='Match Overview Data'!$N$3,'Data input'!C18,"")</f>
        <v/>
      </c>
      <c r="O18" s="140" t="str">
        <f t="shared" si="6"/>
        <v/>
      </c>
      <c r="P18" s="138" t="str">
        <f t="shared" si="7"/>
        <v/>
      </c>
      <c r="Q18" s="139" t="str">
        <f>IF('Data input'!B18='Match Overview Data'!$Q$3,'Data input'!C18,"")</f>
        <v/>
      </c>
      <c r="R18" s="140" t="str">
        <f t="shared" si="8"/>
        <v/>
      </c>
      <c r="S18" s="138" t="str">
        <f t="shared" si="9"/>
        <v/>
      </c>
      <c r="T18" s="139" t="str">
        <f>IF('Data input'!B18='Match Overview Data'!$T$3,'Data input'!C18,"")</f>
        <v/>
      </c>
      <c r="U18" s="140" t="str">
        <f t="shared" si="10"/>
        <v/>
      </c>
    </row>
    <row r="19" spans="4:21">
      <c r="D19">
        <v>16</v>
      </c>
      <c r="E19" t="str">
        <f>IF('Data input'!C19=0,"",'Data input'!C19)</f>
        <v/>
      </c>
      <c r="F19" s="132" t="str">
        <f>IFERROR(IFERROR(VLOOKUP(E19,'Stage Overview'!$B:$AE,6,0),0)+(IFERROR(VLOOKUP(E19,'Stage Overview'!$B:$AE,12,0),0))+VLOOKUP(E19,'Stage Overview'!$B:$AE,18,0)+VLOOKUP(E19,'Stage Overview'!$B:$AE,24,0)+VLOOKUP(E19,'Stage Overview'!$B:$AE,30,0),"")</f>
        <v/>
      </c>
      <c r="G19" t="str">
        <f t="shared" si="0"/>
        <v/>
      </c>
      <c r="I19" t="str">
        <f t="shared" si="1"/>
        <v/>
      </c>
      <c r="J19" s="138" t="str">
        <f t="shared" si="2"/>
        <v/>
      </c>
      <c r="K19" s="139" t="str">
        <f t="shared" si="3"/>
        <v/>
      </c>
      <c r="L19" s="140" t="str">
        <f t="shared" si="4"/>
        <v/>
      </c>
      <c r="M19" s="138" t="str">
        <f t="shared" si="5"/>
        <v/>
      </c>
      <c r="N19" s="139" t="str">
        <f>IF('Data input'!B19='Match Overview Data'!$N$3,'Data input'!C19,"")</f>
        <v/>
      </c>
      <c r="O19" s="140" t="str">
        <f t="shared" si="6"/>
        <v/>
      </c>
      <c r="P19" s="138" t="str">
        <f t="shared" si="7"/>
        <v/>
      </c>
      <c r="Q19" s="139" t="str">
        <f>IF('Data input'!B19='Match Overview Data'!$Q$3,'Data input'!C19,"")</f>
        <v/>
      </c>
      <c r="R19" s="140" t="str">
        <f t="shared" si="8"/>
        <v/>
      </c>
      <c r="S19" s="138" t="str">
        <f t="shared" si="9"/>
        <v/>
      </c>
      <c r="T19" s="139" t="str">
        <f>IF('Data input'!B19='Match Overview Data'!$T$3,'Data input'!C19,"")</f>
        <v/>
      </c>
      <c r="U19" s="140" t="str">
        <f t="shared" si="10"/>
        <v/>
      </c>
    </row>
    <row r="20" spans="4:21">
      <c r="D20">
        <v>17</v>
      </c>
      <c r="E20" t="str">
        <f>IF('Data input'!C20=0,"",'Data input'!C20)</f>
        <v/>
      </c>
      <c r="F20" s="132" t="str">
        <f>IFERROR(IFERROR(VLOOKUP(E20,'Stage Overview'!$B:$AE,6,0),0)+(IFERROR(VLOOKUP(E20,'Stage Overview'!$B:$AE,12,0),0))+VLOOKUP(E20,'Stage Overview'!$B:$AE,18,0)+VLOOKUP(E20,'Stage Overview'!$B:$AE,24,0)+VLOOKUP(E20,'Stage Overview'!$B:$AE,30,0),"")</f>
        <v/>
      </c>
      <c r="G20" t="str">
        <f t="shared" si="0"/>
        <v/>
      </c>
      <c r="I20" t="str">
        <f t="shared" si="1"/>
        <v/>
      </c>
      <c r="J20" s="138" t="str">
        <f t="shared" si="2"/>
        <v/>
      </c>
      <c r="K20" s="139" t="str">
        <f t="shared" si="3"/>
        <v/>
      </c>
      <c r="L20" s="140" t="str">
        <f t="shared" si="4"/>
        <v/>
      </c>
      <c r="M20" s="138" t="str">
        <f t="shared" si="5"/>
        <v/>
      </c>
      <c r="N20" s="139" t="str">
        <f>IF('Data input'!B20='Match Overview Data'!$N$3,'Data input'!C20,"")</f>
        <v/>
      </c>
      <c r="O20" s="140" t="str">
        <f t="shared" si="6"/>
        <v/>
      </c>
      <c r="P20" s="138" t="str">
        <f t="shared" si="7"/>
        <v/>
      </c>
      <c r="Q20" s="139" t="str">
        <f>IF('Data input'!B20='Match Overview Data'!$Q$3,'Data input'!C20,"")</f>
        <v/>
      </c>
      <c r="R20" s="140" t="str">
        <f t="shared" si="8"/>
        <v/>
      </c>
      <c r="S20" s="138" t="str">
        <f t="shared" si="9"/>
        <v/>
      </c>
      <c r="T20" s="139" t="str">
        <f>IF('Data input'!B20='Match Overview Data'!$T$3,'Data input'!C20,"")</f>
        <v/>
      </c>
      <c r="U20" s="140" t="str">
        <f t="shared" si="10"/>
        <v/>
      </c>
    </row>
    <row r="21" spans="4:21">
      <c r="D21">
        <v>18</v>
      </c>
      <c r="E21" t="str">
        <f>IF('Data input'!C21=0,"",'Data input'!C21)</f>
        <v/>
      </c>
      <c r="F21" s="132" t="str">
        <f>IFERROR(IFERROR(VLOOKUP(E21,'Stage Overview'!$B:$AE,6,0),0)+(IFERROR(VLOOKUP(E21,'Stage Overview'!$B:$AE,12,0),0))+VLOOKUP(E21,'Stage Overview'!$B:$AE,18,0)+VLOOKUP(E21,'Stage Overview'!$B:$AE,24,0)+VLOOKUP(E21,'Stage Overview'!$B:$AE,30,0),"")</f>
        <v/>
      </c>
      <c r="G21" t="str">
        <f t="shared" si="0"/>
        <v/>
      </c>
      <c r="I21" t="str">
        <f t="shared" si="1"/>
        <v/>
      </c>
      <c r="J21" s="138" t="str">
        <f t="shared" si="2"/>
        <v/>
      </c>
      <c r="K21" s="139" t="str">
        <f t="shared" si="3"/>
        <v/>
      </c>
      <c r="L21" s="140" t="str">
        <f t="shared" si="4"/>
        <v/>
      </c>
      <c r="M21" s="138" t="str">
        <f t="shared" si="5"/>
        <v/>
      </c>
      <c r="N21" s="139" t="str">
        <f>IF('Data input'!B21='Match Overview Data'!$N$3,'Data input'!C21,"")</f>
        <v/>
      </c>
      <c r="O21" s="140" t="str">
        <f t="shared" si="6"/>
        <v/>
      </c>
      <c r="P21" s="138" t="str">
        <f t="shared" si="7"/>
        <v/>
      </c>
      <c r="Q21" s="139" t="str">
        <f>IF('Data input'!B21='Match Overview Data'!$Q$3,'Data input'!C21,"")</f>
        <v/>
      </c>
      <c r="R21" s="140" t="str">
        <f t="shared" si="8"/>
        <v/>
      </c>
      <c r="S21" s="138" t="str">
        <f t="shared" si="9"/>
        <v/>
      </c>
      <c r="T21" s="139" t="str">
        <f>IF('Data input'!B21='Match Overview Data'!$T$3,'Data input'!C21,"")</f>
        <v/>
      </c>
      <c r="U21" s="140" t="str">
        <f t="shared" si="10"/>
        <v/>
      </c>
    </row>
    <row r="22" spans="4:21">
      <c r="D22">
        <v>19</v>
      </c>
      <c r="E22" t="str">
        <f>IF('Data input'!C22=0,"",'Data input'!C22)</f>
        <v/>
      </c>
      <c r="F22" s="132" t="str">
        <f>IFERROR(IFERROR(VLOOKUP(E22,'Stage Overview'!$B:$AE,6,0),0)+(IFERROR(VLOOKUP(E22,'Stage Overview'!$B:$AE,12,0),0))+VLOOKUP(E22,'Stage Overview'!$B:$AE,18,0)+VLOOKUP(E22,'Stage Overview'!$B:$AE,24,0)+VLOOKUP(E22,'Stage Overview'!$B:$AE,30,0),"")</f>
        <v/>
      </c>
      <c r="G22" t="str">
        <f t="shared" si="0"/>
        <v/>
      </c>
      <c r="I22" t="str">
        <f t="shared" si="1"/>
        <v/>
      </c>
      <c r="J22" s="138" t="str">
        <f t="shared" si="2"/>
        <v/>
      </c>
      <c r="K22" s="139" t="str">
        <f t="shared" si="3"/>
        <v/>
      </c>
      <c r="L22" s="140" t="str">
        <f t="shared" si="4"/>
        <v/>
      </c>
      <c r="M22" s="138" t="str">
        <f t="shared" si="5"/>
        <v/>
      </c>
      <c r="N22" s="139" t="str">
        <f>IF('Data input'!B22='Match Overview Data'!$N$3,'Data input'!C22,"")</f>
        <v/>
      </c>
      <c r="O22" s="140" t="str">
        <f t="shared" si="6"/>
        <v/>
      </c>
      <c r="P22" s="138" t="str">
        <f t="shared" si="7"/>
        <v/>
      </c>
      <c r="Q22" s="139" t="str">
        <f>IF('Data input'!B22='Match Overview Data'!$Q$3,'Data input'!C22,"")</f>
        <v/>
      </c>
      <c r="R22" s="140" t="str">
        <f t="shared" si="8"/>
        <v/>
      </c>
      <c r="S22" s="138" t="str">
        <f t="shared" si="9"/>
        <v/>
      </c>
      <c r="T22" s="139" t="str">
        <f>IF('Data input'!B22='Match Overview Data'!$T$3,'Data input'!C22,"")</f>
        <v/>
      </c>
      <c r="U22" s="140" t="str">
        <f t="shared" si="10"/>
        <v/>
      </c>
    </row>
    <row r="23" spans="4:21">
      <c r="D23">
        <v>20</v>
      </c>
      <c r="E23" t="str">
        <f>IF('Data input'!C23=0,"",'Data input'!C23)</f>
        <v/>
      </c>
      <c r="F23" s="132" t="str">
        <f>IFERROR(IFERROR(VLOOKUP(E23,'Stage Overview'!$B:$AE,6,0),0)+(IFERROR(VLOOKUP(E23,'Stage Overview'!$B:$AE,12,0),0))+VLOOKUP(E23,'Stage Overview'!$B:$AE,18,0)+VLOOKUP(E23,'Stage Overview'!$B:$AE,24,0)+VLOOKUP(E23,'Stage Overview'!$B:$AE,30,0),"")</f>
        <v/>
      </c>
      <c r="G23" t="str">
        <f t="shared" si="0"/>
        <v/>
      </c>
      <c r="I23" t="str">
        <f t="shared" si="1"/>
        <v/>
      </c>
      <c r="J23" s="138" t="str">
        <f t="shared" si="2"/>
        <v/>
      </c>
      <c r="K23" s="139" t="str">
        <f t="shared" si="3"/>
        <v/>
      </c>
      <c r="L23" s="140" t="str">
        <f t="shared" si="4"/>
        <v/>
      </c>
      <c r="M23" s="138" t="str">
        <f t="shared" si="5"/>
        <v/>
      </c>
      <c r="N23" s="139" t="str">
        <f>IF('Data input'!B23='Match Overview Data'!$N$3,'Data input'!C23,"")</f>
        <v/>
      </c>
      <c r="O23" s="140" t="str">
        <f t="shared" si="6"/>
        <v/>
      </c>
      <c r="P23" s="138" t="str">
        <f t="shared" si="7"/>
        <v/>
      </c>
      <c r="Q23" s="139" t="str">
        <f>IF('Data input'!B23='Match Overview Data'!$Q$3,'Data input'!C23,"")</f>
        <v/>
      </c>
      <c r="R23" s="140" t="str">
        <f t="shared" si="8"/>
        <v/>
      </c>
      <c r="S23" s="138" t="str">
        <f t="shared" si="9"/>
        <v/>
      </c>
      <c r="T23" s="139" t="str">
        <f>IF('Data input'!B23='Match Overview Data'!$T$3,'Data input'!C23,"")</f>
        <v/>
      </c>
      <c r="U23" s="140" t="str">
        <f t="shared" si="10"/>
        <v/>
      </c>
    </row>
    <row r="24" spans="4:21">
      <c r="D24">
        <v>21</v>
      </c>
      <c r="E24" t="str">
        <f>IF('Data input'!C24=0,"",'Data input'!C24)</f>
        <v/>
      </c>
      <c r="F24" s="132" t="str">
        <f>IFERROR(IFERROR(VLOOKUP(E24,'Stage Overview'!$B:$AE,6,0),0)+(IFERROR(VLOOKUP(E24,'Stage Overview'!$B:$AE,12,0),0))+VLOOKUP(E24,'Stage Overview'!$B:$AE,18,0)+VLOOKUP(E24,'Stage Overview'!$B:$AE,24,0)+VLOOKUP(E24,'Stage Overview'!$B:$AE,30,0),"")</f>
        <v/>
      </c>
      <c r="G24" t="str">
        <f t="shared" si="0"/>
        <v/>
      </c>
      <c r="I24" t="str">
        <f t="shared" si="1"/>
        <v/>
      </c>
      <c r="J24" s="138" t="str">
        <f t="shared" si="2"/>
        <v/>
      </c>
      <c r="K24" s="139" t="str">
        <f t="shared" si="3"/>
        <v/>
      </c>
      <c r="L24" s="140" t="str">
        <f t="shared" si="4"/>
        <v/>
      </c>
      <c r="M24" s="138" t="str">
        <f t="shared" si="5"/>
        <v/>
      </c>
      <c r="N24" s="139" t="str">
        <f>IF('Data input'!B24='Match Overview Data'!$N$3,'Data input'!C24,"")</f>
        <v/>
      </c>
      <c r="O24" s="140" t="str">
        <f t="shared" si="6"/>
        <v/>
      </c>
      <c r="P24" s="138" t="str">
        <f t="shared" si="7"/>
        <v/>
      </c>
      <c r="Q24" s="139" t="str">
        <f>IF('Data input'!B24='Match Overview Data'!$Q$3,'Data input'!C24,"")</f>
        <v/>
      </c>
      <c r="R24" s="140" t="str">
        <f t="shared" si="8"/>
        <v/>
      </c>
      <c r="S24" s="138" t="str">
        <f t="shared" si="9"/>
        <v/>
      </c>
      <c r="T24" s="139" t="str">
        <f>IF('Data input'!B24='Match Overview Data'!$T$3,'Data input'!C24,"")</f>
        <v/>
      </c>
      <c r="U24" s="140" t="str">
        <f t="shared" si="10"/>
        <v/>
      </c>
    </row>
    <row r="25" spans="4:21">
      <c r="D25">
        <v>22</v>
      </c>
      <c r="E25" t="str">
        <f>IF('Data input'!C25=0,"",'Data input'!C25)</f>
        <v/>
      </c>
      <c r="F25" s="132" t="str">
        <f>IFERROR(IFERROR(VLOOKUP(E25,'Stage Overview'!$B:$AE,6,0),0)+(IFERROR(VLOOKUP(E25,'Stage Overview'!$B:$AE,12,0),0))+VLOOKUP(E25,'Stage Overview'!$B:$AE,18,0)+VLOOKUP(E25,'Stage Overview'!$B:$AE,24,0)+VLOOKUP(E25,'Stage Overview'!$B:$AE,30,0),"")</f>
        <v/>
      </c>
      <c r="G25" t="str">
        <f t="shared" si="0"/>
        <v/>
      </c>
      <c r="I25" t="str">
        <f t="shared" si="1"/>
        <v/>
      </c>
      <c r="J25" s="138" t="str">
        <f t="shared" si="2"/>
        <v/>
      </c>
      <c r="K25" s="139" t="str">
        <f t="shared" si="3"/>
        <v/>
      </c>
      <c r="L25" s="140" t="str">
        <f t="shared" si="4"/>
        <v/>
      </c>
      <c r="M25" s="138" t="str">
        <f t="shared" si="5"/>
        <v/>
      </c>
      <c r="N25" s="139" t="str">
        <f>IF('Data input'!B25='Match Overview Data'!$N$3,'Data input'!C25,"")</f>
        <v/>
      </c>
      <c r="O25" s="140" t="str">
        <f t="shared" si="6"/>
        <v/>
      </c>
      <c r="P25" s="138" t="str">
        <f t="shared" si="7"/>
        <v/>
      </c>
      <c r="Q25" s="139" t="str">
        <f>IF('Data input'!B25='Match Overview Data'!$Q$3,'Data input'!C25,"")</f>
        <v/>
      </c>
      <c r="R25" s="140" t="str">
        <f t="shared" si="8"/>
        <v/>
      </c>
      <c r="S25" s="138" t="str">
        <f t="shared" si="9"/>
        <v/>
      </c>
      <c r="T25" s="139" t="str">
        <f>IF('Data input'!B25='Match Overview Data'!$T$3,'Data input'!C25,"")</f>
        <v/>
      </c>
      <c r="U25" s="140" t="str">
        <f t="shared" si="10"/>
        <v/>
      </c>
    </row>
    <row r="26" spans="4:21" ht="16.5" customHeight="1">
      <c r="D26">
        <v>23</v>
      </c>
      <c r="E26" t="str">
        <f>IF('Data input'!C26=0,"",'Data input'!C26)</f>
        <v/>
      </c>
      <c r="F26" s="132" t="str">
        <f>IFERROR(IFERROR(VLOOKUP(E26,'Stage Overview'!$B:$AE,6,0),0)+(IFERROR(VLOOKUP(E26,'Stage Overview'!$B:$AE,12,0),0))+VLOOKUP(E26,'Stage Overview'!$B:$AE,18,0)+VLOOKUP(E26,'Stage Overview'!$B:$AE,24,0)+VLOOKUP(E26,'Stage Overview'!$B:$AE,30,0),"")</f>
        <v/>
      </c>
      <c r="G26" t="str">
        <f t="shared" si="0"/>
        <v/>
      </c>
      <c r="I26" t="str">
        <f t="shared" si="1"/>
        <v/>
      </c>
      <c r="J26" s="138" t="str">
        <f t="shared" si="2"/>
        <v/>
      </c>
      <c r="K26" s="139" t="str">
        <f t="shared" si="3"/>
        <v/>
      </c>
      <c r="L26" s="140" t="str">
        <f t="shared" si="4"/>
        <v/>
      </c>
      <c r="M26" s="138" t="str">
        <f t="shared" si="5"/>
        <v/>
      </c>
      <c r="N26" s="139" t="str">
        <f>IF('Data input'!B26='Match Overview Data'!$N$3,'Data input'!C26,"")</f>
        <v/>
      </c>
      <c r="O26" s="140" t="str">
        <f t="shared" si="6"/>
        <v/>
      </c>
      <c r="P26" s="138" t="str">
        <f t="shared" si="7"/>
        <v/>
      </c>
      <c r="Q26" s="139" t="str">
        <f>IF('Data input'!B26='Match Overview Data'!$Q$3,'Data input'!C26,"")</f>
        <v/>
      </c>
      <c r="R26" s="140" t="str">
        <f t="shared" si="8"/>
        <v/>
      </c>
      <c r="S26" s="138" t="str">
        <f t="shared" si="9"/>
        <v/>
      </c>
      <c r="T26" s="139" t="str">
        <f>IF('Data input'!B26='Match Overview Data'!$T$3,'Data input'!C26,"")</f>
        <v/>
      </c>
      <c r="U26" s="140" t="str">
        <f t="shared" si="10"/>
        <v/>
      </c>
    </row>
    <row r="27" spans="4:21">
      <c r="D27">
        <v>24</v>
      </c>
      <c r="E27" t="str">
        <f>IF('Data input'!C27=0,"",'Data input'!C27)</f>
        <v/>
      </c>
      <c r="F27" s="132" t="str">
        <f>IFERROR(IFERROR(VLOOKUP(E27,'Stage Overview'!$B:$AE,6,0),0)+(IFERROR(VLOOKUP(E27,'Stage Overview'!$B:$AE,12,0),0))+VLOOKUP(E27,'Stage Overview'!$B:$AE,18,0)+VLOOKUP(E27,'Stage Overview'!$B:$AE,24,0)+VLOOKUP(E27,'Stage Overview'!$B:$AE,30,0),"")</f>
        <v/>
      </c>
      <c r="G27" t="str">
        <f t="shared" si="0"/>
        <v/>
      </c>
      <c r="I27" t="str">
        <f t="shared" si="1"/>
        <v/>
      </c>
      <c r="J27" s="138" t="str">
        <f t="shared" si="2"/>
        <v/>
      </c>
      <c r="K27" s="139" t="str">
        <f t="shared" si="3"/>
        <v/>
      </c>
      <c r="L27" s="140" t="str">
        <f t="shared" si="4"/>
        <v/>
      </c>
      <c r="M27" s="138" t="str">
        <f t="shared" si="5"/>
        <v/>
      </c>
      <c r="N27" s="139" t="str">
        <f>IF('Data input'!B27='Match Overview Data'!$N$3,'Data input'!C27,"")</f>
        <v/>
      </c>
      <c r="O27" s="140" t="str">
        <f t="shared" si="6"/>
        <v/>
      </c>
      <c r="P27" s="138" t="str">
        <f t="shared" si="7"/>
        <v/>
      </c>
      <c r="Q27" s="139" t="str">
        <f>IF('Data input'!B27='Match Overview Data'!$Q$3,'Data input'!C27,"")</f>
        <v/>
      </c>
      <c r="R27" s="140" t="str">
        <f t="shared" si="8"/>
        <v/>
      </c>
      <c r="S27" s="138" t="str">
        <f t="shared" si="9"/>
        <v/>
      </c>
      <c r="T27" s="139" t="str">
        <f>IF('Data input'!B27='Match Overview Data'!$T$3,'Data input'!C27,"")</f>
        <v/>
      </c>
      <c r="U27" s="140" t="str">
        <f t="shared" si="10"/>
        <v/>
      </c>
    </row>
    <row r="28" spans="4:21">
      <c r="D28">
        <v>25</v>
      </c>
      <c r="E28" t="str">
        <f>IF('Data input'!C28=0,"",'Data input'!C28)</f>
        <v/>
      </c>
      <c r="F28" s="132" t="str">
        <f>IFERROR(IFERROR(VLOOKUP(E28,'Stage Overview'!$B:$AE,6,0),0)+(IFERROR(VLOOKUP(E28,'Stage Overview'!$B:$AE,12,0),0))+VLOOKUP(E28,'Stage Overview'!$B:$AE,18,0)+VLOOKUP(E28,'Stage Overview'!$B:$AE,24,0)+VLOOKUP(E28,'Stage Overview'!$B:$AE,30,0),"")</f>
        <v/>
      </c>
      <c r="G28" t="str">
        <f t="shared" si="0"/>
        <v/>
      </c>
      <c r="I28" t="str">
        <f t="shared" si="1"/>
        <v/>
      </c>
      <c r="J28" s="138" t="str">
        <f t="shared" si="2"/>
        <v/>
      </c>
      <c r="K28" s="139" t="str">
        <f t="shared" si="3"/>
        <v/>
      </c>
      <c r="L28" s="140" t="str">
        <f t="shared" si="4"/>
        <v/>
      </c>
      <c r="M28" s="138" t="str">
        <f t="shared" si="5"/>
        <v/>
      </c>
      <c r="N28" s="139" t="str">
        <f>IF('Data input'!B28='Match Overview Data'!$N$3,'Data input'!C28,"")</f>
        <v/>
      </c>
      <c r="O28" s="140" t="str">
        <f t="shared" si="6"/>
        <v/>
      </c>
      <c r="P28" s="138" t="str">
        <f t="shared" si="7"/>
        <v/>
      </c>
      <c r="Q28" s="139" t="str">
        <f>IF('Data input'!B28='Match Overview Data'!$Q$3,'Data input'!C28,"")</f>
        <v/>
      </c>
      <c r="R28" s="140" t="str">
        <f t="shared" si="8"/>
        <v/>
      </c>
      <c r="S28" s="138" t="str">
        <f t="shared" si="9"/>
        <v/>
      </c>
      <c r="T28" s="139" t="str">
        <f>IF('Data input'!B28='Match Overview Data'!$T$3,'Data input'!C28,"")</f>
        <v/>
      </c>
      <c r="U28" s="140" t="str">
        <f t="shared" si="10"/>
        <v/>
      </c>
    </row>
    <row r="29" spans="4:21">
      <c r="D29">
        <v>26</v>
      </c>
      <c r="E29" t="str">
        <f>IF('Data input'!C29=0,"",'Data input'!C29)</f>
        <v/>
      </c>
      <c r="F29" s="132" t="str">
        <f>IFERROR(IFERROR(VLOOKUP(E29,'Stage Overview'!$B:$AE,6,0),0)+(IFERROR(VLOOKUP(E29,'Stage Overview'!$B:$AE,12,0),0))+VLOOKUP(E29,'Stage Overview'!$B:$AE,18,0)+VLOOKUP(E29,'Stage Overview'!$B:$AE,24,0)+VLOOKUP(E29,'Stage Overview'!$B:$AE,30,0),"")</f>
        <v/>
      </c>
      <c r="G29" t="str">
        <f t="shared" si="0"/>
        <v/>
      </c>
      <c r="I29" t="str">
        <f t="shared" si="1"/>
        <v/>
      </c>
      <c r="J29" s="138" t="str">
        <f t="shared" si="2"/>
        <v/>
      </c>
      <c r="K29" s="139" t="str">
        <f t="shared" si="3"/>
        <v/>
      </c>
      <c r="L29" s="140" t="str">
        <f t="shared" si="4"/>
        <v/>
      </c>
      <c r="M29" s="138" t="str">
        <f t="shared" si="5"/>
        <v/>
      </c>
      <c r="N29" s="139" t="str">
        <f>IF('Data input'!B29='Match Overview Data'!$N$3,'Data input'!C29,"")</f>
        <v/>
      </c>
      <c r="O29" s="140" t="str">
        <f t="shared" si="6"/>
        <v/>
      </c>
      <c r="P29" s="138" t="str">
        <f t="shared" si="7"/>
        <v/>
      </c>
      <c r="Q29" s="139" t="str">
        <f>IF('Data input'!B29='Match Overview Data'!$Q$3,'Data input'!C29,"")</f>
        <v/>
      </c>
      <c r="R29" s="140" t="str">
        <f t="shared" si="8"/>
        <v/>
      </c>
      <c r="S29" s="138" t="str">
        <f t="shared" si="9"/>
        <v/>
      </c>
      <c r="T29" s="139" t="str">
        <f>IF('Data input'!B29='Match Overview Data'!$T$3,'Data input'!C29,"")</f>
        <v/>
      </c>
      <c r="U29" s="140" t="str">
        <f t="shared" si="10"/>
        <v/>
      </c>
    </row>
    <row r="30" spans="4:21">
      <c r="D30">
        <v>27</v>
      </c>
      <c r="E30" t="str">
        <f>IF('Data input'!C30=0,"",'Data input'!C30)</f>
        <v/>
      </c>
      <c r="F30" s="132" t="str">
        <f>IFERROR(IFERROR(VLOOKUP(E30,'Stage Overview'!$B:$AE,6,0),0)+(IFERROR(VLOOKUP(E30,'Stage Overview'!$B:$AE,12,0),0))+VLOOKUP(E30,'Stage Overview'!$B:$AE,18,0)+VLOOKUP(E30,'Stage Overview'!$B:$AE,24,0)+VLOOKUP(E30,'Stage Overview'!$B:$AE,30,0),"")</f>
        <v/>
      </c>
      <c r="G30" t="str">
        <f t="shared" si="0"/>
        <v/>
      </c>
      <c r="I30" t="str">
        <f t="shared" si="1"/>
        <v/>
      </c>
      <c r="J30" s="138" t="str">
        <f t="shared" si="2"/>
        <v/>
      </c>
      <c r="K30" s="139" t="str">
        <f t="shared" si="3"/>
        <v/>
      </c>
      <c r="L30" s="140" t="str">
        <f t="shared" si="4"/>
        <v/>
      </c>
      <c r="M30" s="138" t="str">
        <f t="shared" si="5"/>
        <v/>
      </c>
      <c r="N30" s="139" t="str">
        <f>IF('Data input'!B30='Match Overview Data'!$N$3,'Data input'!C30,"")</f>
        <v/>
      </c>
      <c r="O30" s="140" t="str">
        <f t="shared" si="6"/>
        <v/>
      </c>
      <c r="P30" s="138" t="str">
        <f t="shared" si="7"/>
        <v/>
      </c>
      <c r="Q30" s="139" t="str">
        <f>IF('Data input'!B30='Match Overview Data'!$Q$3,'Data input'!C30,"")</f>
        <v/>
      </c>
      <c r="R30" s="140" t="str">
        <f t="shared" si="8"/>
        <v/>
      </c>
      <c r="S30" s="138" t="str">
        <f t="shared" si="9"/>
        <v/>
      </c>
      <c r="T30" s="139" t="str">
        <f>IF('Data input'!B30='Match Overview Data'!$T$3,'Data input'!C30,"")</f>
        <v/>
      </c>
      <c r="U30" s="140" t="str">
        <f t="shared" si="10"/>
        <v/>
      </c>
    </row>
    <row r="31" spans="4:21">
      <c r="D31">
        <v>28</v>
      </c>
      <c r="E31" t="str">
        <f>IF('Data input'!C31=0,"",'Data input'!C31)</f>
        <v/>
      </c>
      <c r="F31" s="132" t="str">
        <f>IFERROR(IFERROR(VLOOKUP(E31,'Stage Overview'!$B:$AE,6,0),0)+(IFERROR(VLOOKUP(E31,'Stage Overview'!$B:$AE,12,0),0))+VLOOKUP(E31,'Stage Overview'!$B:$AE,18,0)+VLOOKUP(E31,'Stage Overview'!$B:$AE,24,0)+VLOOKUP(E31,'Stage Overview'!$B:$AE,30,0),"")</f>
        <v/>
      </c>
      <c r="G31" t="str">
        <f t="shared" si="0"/>
        <v/>
      </c>
      <c r="I31" t="str">
        <f t="shared" si="1"/>
        <v/>
      </c>
      <c r="J31" s="138" t="str">
        <f t="shared" si="2"/>
        <v/>
      </c>
      <c r="K31" s="139" t="str">
        <f t="shared" si="3"/>
        <v/>
      </c>
      <c r="L31" s="140" t="str">
        <f t="shared" si="4"/>
        <v/>
      </c>
      <c r="M31" s="138" t="str">
        <f t="shared" si="5"/>
        <v/>
      </c>
      <c r="N31" s="139" t="str">
        <f>IF('Data input'!B31='Match Overview Data'!$N$3,'Data input'!C31,"")</f>
        <v/>
      </c>
      <c r="O31" s="140" t="str">
        <f t="shared" si="6"/>
        <v/>
      </c>
      <c r="P31" s="138" t="str">
        <f t="shared" si="7"/>
        <v/>
      </c>
      <c r="Q31" s="139" t="str">
        <f>IF('Data input'!B31='Match Overview Data'!$Q$3,'Data input'!C31,"")</f>
        <v/>
      </c>
      <c r="R31" s="140" t="str">
        <f t="shared" si="8"/>
        <v/>
      </c>
      <c r="S31" s="138" t="str">
        <f t="shared" si="9"/>
        <v/>
      </c>
      <c r="T31" s="139" t="str">
        <f>IF('Data input'!B31='Match Overview Data'!$T$3,'Data input'!C31,"")</f>
        <v/>
      </c>
      <c r="U31" s="140" t="str">
        <f t="shared" si="10"/>
        <v/>
      </c>
    </row>
    <row r="32" spans="4:21">
      <c r="D32">
        <v>29</v>
      </c>
      <c r="E32" t="str">
        <f>IF('Data input'!C32=0,"",'Data input'!C32)</f>
        <v/>
      </c>
      <c r="F32" s="132" t="str">
        <f>IFERROR(IFERROR(VLOOKUP(E32,'Stage Overview'!$B:$AE,6,0),0)+(IFERROR(VLOOKUP(E32,'Stage Overview'!$B:$AE,12,0),0))+VLOOKUP(E32,'Stage Overview'!$B:$AE,18,0)+VLOOKUP(E32,'Stage Overview'!$B:$AE,24,0)+VLOOKUP(E32,'Stage Overview'!$B:$AE,30,0),"")</f>
        <v/>
      </c>
      <c r="G32" t="str">
        <f t="shared" si="0"/>
        <v/>
      </c>
      <c r="I32" t="str">
        <f t="shared" si="1"/>
        <v/>
      </c>
      <c r="J32" s="138" t="str">
        <f t="shared" si="2"/>
        <v/>
      </c>
      <c r="K32" s="139" t="str">
        <f t="shared" si="3"/>
        <v/>
      </c>
      <c r="L32" s="140" t="str">
        <f t="shared" si="4"/>
        <v/>
      </c>
      <c r="M32" s="138" t="str">
        <f t="shared" si="5"/>
        <v/>
      </c>
      <c r="N32" s="139" t="str">
        <f>IF('Data input'!B32='Match Overview Data'!$N$3,'Data input'!C32,"")</f>
        <v/>
      </c>
      <c r="O32" s="140" t="str">
        <f t="shared" si="6"/>
        <v/>
      </c>
      <c r="P32" s="138" t="str">
        <f t="shared" si="7"/>
        <v/>
      </c>
      <c r="Q32" s="139" t="str">
        <f>IF('Data input'!B32='Match Overview Data'!$Q$3,'Data input'!C32,"")</f>
        <v/>
      </c>
      <c r="R32" s="140" t="str">
        <f t="shared" si="8"/>
        <v/>
      </c>
      <c r="S32" s="138" t="str">
        <f t="shared" si="9"/>
        <v/>
      </c>
      <c r="T32" s="139" t="str">
        <f>IF('Data input'!B32='Match Overview Data'!$T$3,'Data input'!C32,"")</f>
        <v/>
      </c>
      <c r="U32" s="140" t="str">
        <f t="shared" si="10"/>
        <v/>
      </c>
    </row>
    <row r="33" spans="4:21" ht="15" thickBot="1">
      <c r="D33">
        <v>30</v>
      </c>
      <c r="E33" t="str">
        <f>IF('Data input'!C33=0,"",'Data input'!C33)</f>
        <v/>
      </c>
      <c r="F33" s="132" t="str">
        <f>IFERROR(IFERROR(VLOOKUP(E33,'Stage Overview'!$B:$AE,6,0),0)+(IFERROR(VLOOKUP(E33,'Stage Overview'!$B:$AE,12,0),0))+VLOOKUP(E33,'Stage Overview'!$B:$AE,18,0)+VLOOKUP(E33,'Stage Overview'!$B:$AE,24,0)+VLOOKUP(E33,'Stage Overview'!$B:$AE,30,0),"")</f>
        <v/>
      </c>
      <c r="G33" t="str">
        <f t="shared" si="0"/>
        <v/>
      </c>
      <c r="I33" t="str">
        <f t="shared" si="1"/>
        <v/>
      </c>
      <c r="J33" s="141" t="str">
        <f t="shared" si="2"/>
        <v/>
      </c>
      <c r="K33" s="142" t="str">
        <f t="shared" si="3"/>
        <v/>
      </c>
      <c r="L33" s="143"/>
      <c r="M33" s="141" t="str">
        <f t="shared" si="5"/>
        <v/>
      </c>
      <c r="N33" s="142" t="str">
        <f>IF('Data input'!B33='Match Overview Data'!$N$3,'Data input'!C33,"")</f>
        <v/>
      </c>
      <c r="O33" s="140" t="str">
        <f t="shared" si="6"/>
        <v/>
      </c>
      <c r="P33" s="141" t="str">
        <f t="shared" si="7"/>
        <v/>
      </c>
      <c r="Q33" s="142" t="str">
        <f>IF('Data input'!B33='Match Overview Data'!$Q$3,'Data input'!C33,"")</f>
        <v/>
      </c>
      <c r="R33" s="140" t="str">
        <f t="shared" si="8"/>
        <v/>
      </c>
      <c r="S33" s="141" t="str">
        <f t="shared" si="9"/>
        <v/>
      </c>
      <c r="T33" s="142" t="str">
        <f>IF('Data input'!B33='Match Overview Data'!$T$3,'Data input'!C33,"")</f>
        <v/>
      </c>
      <c r="U33" s="140" t="str">
        <f t="shared" si="10"/>
        <v/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topLeftCell="A4" workbookViewId="0">
      <selection activeCell="D10" sqref="D10"/>
    </sheetView>
  </sheetViews>
  <sheetFormatPr defaultRowHeight="20.100000000000001" customHeight="1"/>
  <cols>
    <col min="1" max="2" width="8.375" style="1" customWidth="1"/>
    <col min="3" max="3" width="22" style="1" customWidth="1"/>
    <col min="4" max="4" width="11" style="1" customWidth="1"/>
    <col min="5" max="8" width="9.75" style="1" customWidth="1"/>
    <col min="9" max="13" width="8.375" style="1" customWidth="1"/>
    <col min="14" max="14" width="7.875" style="1" customWidth="1"/>
    <col min="15" max="15" width="8.375" style="1" customWidth="1"/>
    <col min="16" max="21" width="6.625" style="1" customWidth="1"/>
    <col min="22" max="25" width="10.625" style="1" customWidth="1"/>
    <col min="26" max="26" width="11.5" style="1" customWidth="1"/>
    <col min="27" max="30" width="7.875" style="1" customWidth="1"/>
    <col min="31" max="36" width="6.625" style="1" customWidth="1"/>
    <col min="37" max="40" width="10.625" style="1" customWidth="1"/>
    <col min="41" max="41" width="11.5" style="1" customWidth="1"/>
    <col min="42" max="44" width="7.875" style="1" customWidth="1"/>
    <col min="45" max="50" width="6.625" style="1" customWidth="1"/>
    <col min="51" max="54" width="10.625" style="1" customWidth="1"/>
    <col min="55" max="55" width="11.5" style="1" customWidth="1"/>
    <col min="56" max="58" width="7.875" style="1" customWidth="1"/>
    <col min="59" max="64" width="6.625" style="1" customWidth="1"/>
    <col min="65" max="68" width="10.625" style="1" customWidth="1"/>
    <col min="69" max="69" width="11.5" style="1" customWidth="1"/>
    <col min="70" max="72" width="7.875" style="1" customWidth="1"/>
    <col min="73" max="78" width="6.625" style="1" customWidth="1"/>
    <col min="79" max="82" width="10.625" style="1" customWidth="1"/>
    <col min="83" max="83" width="11.5" style="1" customWidth="1"/>
    <col min="84" max="85" width="7.875" style="1" customWidth="1"/>
    <col min="86" max="90" width="6.625" style="1" customWidth="1"/>
    <col min="91" max="96" width="10.625" style="1" customWidth="1"/>
    <col min="97" max="101" width="6.875" style="1" customWidth="1"/>
    <col min="102" max="107" width="11.5" style="1" customWidth="1"/>
    <col min="108" max="112" width="6.875" style="1" customWidth="1"/>
    <col min="113" max="116" width="11.5" style="1" customWidth="1"/>
    <col min="117" max="256" width="10.25" style="1" customWidth="1"/>
  </cols>
  <sheetData>
    <row r="1" spans="1:116" ht="16.350000000000001" customHeight="1" thickTop="1">
      <c r="A1" s="2" t="s">
        <v>0</v>
      </c>
      <c r="B1" s="2" t="s">
        <v>1</v>
      </c>
      <c r="C1" s="2" t="s">
        <v>2</v>
      </c>
      <c r="D1" s="160" t="s">
        <v>3</v>
      </c>
      <c r="E1" s="162"/>
      <c r="F1" s="162"/>
      <c r="G1" s="162"/>
      <c r="H1" s="161"/>
      <c r="I1" s="160" t="s">
        <v>4</v>
      </c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1"/>
      <c r="Z1" s="2"/>
      <c r="AA1" s="160" t="s">
        <v>5</v>
      </c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1"/>
      <c r="AP1" s="160" t="s">
        <v>6</v>
      </c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1"/>
      <c r="BD1" s="160" t="s">
        <v>7</v>
      </c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1"/>
      <c r="BQ1" s="2"/>
      <c r="BR1" s="163" t="s">
        <v>8</v>
      </c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5"/>
      <c r="CF1" s="160" t="s">
        <v>9</v>
      </c>
      <c r="CG1" s="161"/>
      <c r="CH1" s="2"/>
      <c r="CI1" s="2"/>
      <c r="CJ1" s="2"/>
      <c r="CK1" s="2"/>
      <c r="CL1" s="2"/>
      <c r="CM1" s="2"/>
      <c r="CN1" s="2"/>
      <c r="CO1" s="2"/>
      <c r="CP1" s="2"/>
      <c r="CQ1" s="2" t="s">
        <v>10</v>
      </c>
      <c r="CR1" s="2"/>
      <c r="CS1" s="2"/>
      <c r="CT1" s="2"/>
      <c r="CU1" s="2"/>
      <c r="CV1" s="2"/>
      <c r="CW1" s="2"/>
      <c r="CX1" s="2"/>
      <c r="CY1" s="2"/>
      <c r="CZ1" s="2"/>
      <c r="DA1" s="2"/>
      <c r="DB1" s="2" t="s">
        <v>11</v>
      </c>
      <c r="DC1" s="2"/>
      <c r="DD1" s="2"/>
      <c r="DE1" s="2"/>
      <c r="DF1" s="2"/>
      <c r="DG1" s="2"/>
      <c r="DH1" s="2"/>
      <c r="DI1" s="2"/>
      <c r="DJ1" s="2"/>
      <c r="DK1" s="2"/>
      <c r="DL1" s="2"/>
    </row>
    <row r="2" spans="1:116" ht="54.4" customHeight="1" thickBot="1">
      <c r="A2" s="3" t="s">
        <v>12</v>
      </c>
      <c r="B2" s="3" t="s">
        <v>12</v>
      </c>
      <c r="C2" s="4" t="s">
        <v>13</v>
      </c>
      <c r="D2" s="5" t="s">
        <v>14</v>
      </c>
      <c r="E2" s="6" t="s">
        <v>15</v>
      </c>
      <c r="F2" s="7" t="s">
        <v>16</v>
      </c>
      <c r="G2" s="8" t="s">
        <v>17</v>
      </c>
      <c r="H2" s="9" t="s">
        <v>18</v>
      </c>
      <c r="I2" s="4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5" t="s">
        <v>26</v>
      </c>
      <c r="Q2" s="105" t="s">
        <v>27</v>
      </c>
      <c r="R2" s="105" t="s">
        <v>28</v>
      </c>
      <c r="S2" s="105" t="s">
        <v>29</v>
      </c>
      <c r="T2" s="105" t="s">
        <v>30</v>
      </c>
      <c r="U2" s="106" t="s">
        <v>31</v>
      </c>
      <c r="V2" s="12" t="s">
        <v>32</v>
      </c>
      <c r="W2" s="10" t="s">
        <v>26</v>
      </c>
      <c r="X2" s="10" t="s">
        <v>33</v>
      </c>
      <c r="Y2" s="13" t="s">
        <v>34</v>
      </c>
      <c r="Z2" s="14" t="s">
        <v>35</v>
      </c>
      <c r="AA2" s="4" t="s">
        <v>19</v>
      </c>
      <c r="AB2" s="10" t="s">
        <v>20</v>
      </c>
      <c r="AC2" s="10" t="s">
        <v>21</v>
      </c>
      <c r="AD2" s="10" t="s">
        <v>22</v>
      </c>
      <c r="AE2" s="105" t="s">
        <v>26</v>
      </c>
      <c r="AF2" s="105" t="s">
        <v>27</v>
      </c>
      <c r="AG2" s="105" t="s">
        <v>28</v>
      </c>
      <c r="AH2" s="105" t="s">
        <v>29</v>
      </c>
      <c r="AI2" s="105" t="s">
        <v>30</v>
      </c>
      <c r="AJ2" s="106" t="s">
        <v>31</v>
      </c>
      <c r="AK2" s="12" t="s">
        <v>32</v>
      </c>
      <c r="AL2" s="10" t="s">
        <v>26</v>
      </c>
      <c r="AM2" s="10" t="s">
        <v>33</v>
      </c>
      <c r="AN2" s="13" t="s">
        <v>34</v>
      </c>
      <c r="AO2" s="14" t="s">
        <v>35</v>
      </c>
      <c r="AP2" s="4" t="s">
        <v>19</v>
      </c>
      <c r="AQ2" s="10" t="s">
        <v>20</v>
      </c>
      <c r="AR2" s="10" t="s">
        <v>21</v>
      </c>
      <c r="AS2" s="105" t="s">
        <v>26</v>
      </c>
      <c r="AT2" s="105" t="s">
        <v>27</v>
      </c>
      <c r="AU2" s="105" t="s">
        <v>28</v>
      </c>
      <c r="AV2" s="105" t="s">
        <v>29</v>
      </c>
      <c r="AW2" s="105" t="s">
        <v>30</v>
      </c>
      <c r="AX2" s="106" t="s">
        <v>31</v>
      </c>
      <c r="AY2" s="12" t="s">
        <v>32</v>
      </c>
      <c r="AZ2" s="10" t="s">
        <v>26</v>
      </c>
      <c r="BA2" s="10" t="s">
        <v>33</v>
      </c>
      <c r="BB2" s="13" t="s">
        <v>34</v>
      </c>
      <c r="BC2" s="14" t="s">
        <v>35</v>
      </c>
      <c r="BD2" s="4" t="s">
        <v>19</v>
      </c>
      <c r="BE2" s="10" t="s">
        <v>20</v>
      </c>
      <c r="BF2" s="10" t="s">
        <v>21</v>
      </c>
      <c r="BG2" s="105" t="s">
        <v>26</v>
      </c>
      <c r="BH2" s="105" t="s">
        <v>27</v>
      </c>
      <c r="BI2" s="105" t="s">
        <v>28</v>
      </c>
      <c r="BJ2" s="105" t="s">
        <v>29</v>
      </c>
      <c r="BK2" s="105" t="s">
        <v>30</v>
      </c>
      <c r="BL2" s="106" t="s">
        <v>31</v>
      </c>
      <c r="BM2" s="12" t="s">
        <v>32</v>
      </c>
      <c r="BN2" s="10" t="s">
        <v>26</v>
      </c>
      <c r="BO2" s="10" t="s">
        <v>33</v>
      </c>
      <c r="BP2" s="13" t="s">
        <v>34</v>
      </c>
      <c r="BQ2" s="14" t="s">
        <v>35</v>
      </c>
      <c r="BR2" s="4" t="s">
        <v>19</v>
      </c>
      <c r="BS2" s="10" t="s">
        <v>20</v>
      </c>
      <c r="BT2" s="10" t="s">
        <v>21</v>
      </c>
      <c r="BU2" s="105" t="s">
        <v>26</v>
      </c>
      <c r="BV2" s="105" t="s">
        <v>27</v>
      </c>
      <c r="BW2" s="105" t="s">
        <v>28</v>
      </c>
      <c r="BX2" s="105" t="s">
        <v>29</v>
      </c>
      <c r="BY2" s="105" t="s">
        <v>30</v>
      </c>
      <c r="BZ2" s="106" t="s">
        <v>31</v>
      </c>
      <c r="CA2" s="12" t="s">
        <v>32</v>
      </c>
      <c r="CB2" s="10" t="s">
        <v>26</v>
      </c>
      <c r="CC2" s="10" t="s">
        <v>33</v>
      </c>
      <c r="CD2" s="13" t="s">
        <v>36</v>
      </c>
      <c r="CE2" s="15" t="s">
        <v>34</v>
      </c>
      <c r="CF2" s="4" t="s">
        <v>19</v>
      </c>
      <c r="CG2" s="10" t="s">
        <v>20</v>
      </c>
      <c r="CH2" s="10" t="s">
        <v>26</v>
      </c>
      <c r="CI2" s="10" t="s">
        <v>27</v>
      </c>
      <c r="CJ2" s="10" t="s">
        <v>28</v>
      </c>
      <c r="CK2" s="10" t="s">
        <v>29</v>
      </c>
      <c r="CL2" s="11" t="s">
        <v>31</v>
      </c>
      <c r="CM2" s="12" t="s">
        <v>32</v>
      </c>
      <c r="CN2" s="10" t="s">
        <v>37</v>
      </c>
      <c r="CO2" s="10" t="s">
        <v>33</v>
      </c>
      <c r="CP2" s="13" t="s">
        <v>36</v>
      </c>
      <c r="CQ2" s="4" t="s">
        <v>19</v>
      </c>
      <c r="CR2" s="10" t="s">
        <v>20</v>
      </c>
      <c r="CS2" s="10" t="s">
        <v>26</v>
      </c>
      <c r="CT2" s="10" t="s">
        <v>27</v>
      </c>
      <c r="CU2" s="10" t="s">
        <v>28</v>
      </c>
      <c r="CV2" s="10" t="s">
        <v>29</v>
      </c>
      <c r="CW2" s="11" t="s">
        <v>31</v>
      </c>
      <c r="CX2" s="12" t="s">
        <v>32</v>
      </c>
      <c r="CY2" s="10" t="s">
        <v>37</v>
      </c>
      <c r="CZ2" s="10" t="s">
        <v>33</v>
      </c>
      <c r="DA2" s="13" t="s">
        <v>36</v>
      </c>
      <c r="DB2" s="4" t="s">
        <v>19</v>
      </c>
      <c r="DC2" s="10" t="s">
        <v>20</v>
      </c>
      <c r="DD2" s="10" t="s">
        <v>26</v>
      </c>
      <c r="DE2" s="10" t="s">
        <v>27</v>
      </c>
      <c r="DF2" s="10" t="s">
        <v>28</v>
      </c>
      <c r="DG2" s="10" t="s">
        <v>29</v>
      </c>
      <c r="DH2" s="11" t="s">
        <v>31</v>
      </c>
      <c r="DI2" s="12" t="s">
        <v>32</v>
      </c>
      <c r="DJ2" s="10" t="s">
        <v>37</v>
      </c>
      <c r="DK2" s="10" t="s">
        <v>33</v>
      </c>
      <c r="DL2" s="13" t="s">
        <v>36</v>
      </c>
    </row>
    <row r="3" spans="1:116" ht="16.350000000000001" customHeight="1" thickTop="1" thickBot="1">
      <c r="A3" s="91" t="s">
        <v>83</v>
      </c>
      <c r="B3" s="92" t="s">
        <v>82</v>
      </c>
      <c r="C3" s="86" t="s">
        <v>84</v>
      </c>
      <c r="D3" s="93" t="s">
        <v>85</v>
      </c>
      <c r="E3" s="94" t="s">
        <v>86</v>
      </c>
      <c r="F3" s="95" t="s">
        <v>87</v>
      </c>
      <c r="G3" s="96" t="s">
        <v>88</v>
      </c>
      <c r="H3" s="97" t="s">
        <v>89</v>
      </c>
      <c r="I3" s="98" t="s">
        <v>90</v>
      </c>
      <c r="J3" s="99" t="s">
        <v>91</v>
      </c>
      <c r="K3" s="99" t="s">
        <v>92</v>
      </c>
      <c r="L3" s="99" t="s">
        <v>93</v>
      </c>
      <c r="M3" s="99" t="s">
        <v>94</v>
      </c>
      <c r="N3" s="99" t="s">
        <v>95</v>
      </c>
      <c r="O3" s="99" t="s">
        <v>96</v>
      </c>
      <c r="P3" s="99" t="s">
        <v>97</v>
      </c>
      <c r="Q3" s="99" t="s">
        <v>98</v>
      </c>
      <c r="R3" s="99" t="s">
        <v>99</v>
      </c>
      <c r="S3" s="99" t="s">
        <v>100</v>
      </c>
      <c r="T3" s="99" t="s">
        <v>101</v>
      </c>
      <c r="U3" s="100" t="s">
        <v>102</v>
      </c>
      <c r="V3" s="101" t="s">
        <v>103</v>
      </c>
      <c r="W3" s="99" t="s">
        <v>104</v>
      </c>
      <c r="X3" s="99" t="s">
        <v>105</v>
      </c>
      <c r="Y3" s="83" t="s">
        <v>106</v>
      </c>
      <c r="Z3" s="41" t="s">
        <v>107</v>
      </c>
      <c r="AA3" s="98" t="s">
        <v>108</v>
      </c>
      <c r="AB3" s="99" t="s">
        <v>109</v>
      </c>
      <c r="AC3" s="99" t="s">
        <v>110</v>
      </c>
      <c r="AD3" s="99" t="s">
        <v>111</v>
      </c>
      <c r="AE3" s="99" t="s">
        <v>112</v>
      </c>
      <c r="AF3" s="99" t="s">
        <v>113</v>
      </c>
      <c r="AG3" s="99" t="s">
        <v>114</v>
      </c>
      <c r="AH3" s="99" t="s">
        <v>115</v>
      </c>
      <c r="AI3" s="99" t="s">
        <v>116</v>
      </c>
      <c r="AJ3" s="100" t="s">
        <v>117</v>
      </c>
      <c r="AK3" s="101" t="s">
        <v>118</v>
      </c>
      <c r="AL3" s="99" t="s">
        <v>119</v>
      </c>
      <c r="AM3" s="99" t="s">
        <v>120</v>
      </c>
      <c r="AN3" s="83" t="s">
        <v>121</v>
      </c>
      <c r="AO3" s="41" t="s">
        <v>122</v>
      </c>
      <c r="AP3" s="98" t="s">
        <v>123</v>
      </c>
      <c r="AQ3" s="99" t="s">
        <v>124</v>
      </c>
      <c r="AR3" s="99" t="s">
        <v>125</v>
      </c>
      <c r="AS3" s="99" t="s">
        <v>126</v>
      </c>
      <c r="AT3" s="99" t="s">
        <v>127</v>
      </c>
      <c r="AU3" s="99" t="s">
        <v>128</v>
      </c>
      <c r="AV3" s="99" t="s">
        <v>129</v>
      </c>
      <c r="AW3" s="99" t="s">
        <v>130</v>
      </c>
      <c r="AX3" s="100" t="s">
        <v>131</v>
      </c>
      <c r="AY3" s="101" t="s">
        <v>132</v>
      </c>
      <c r="AZ3" s="99" t="s">
        <v>133</v>
      </c>
      <c r="BA3" s="99" t="s">
        <v>134</v>
      </c>
      <c r="BB3" s="83" t="s">
        <v>135</v>
      </c>
      <c r="BC3" s="41" t="s">
        <v>136</v>
      </c>
      <c r="BD3" s="98" t="s">
        <v>137</v>
      </c>
      <c r="BE3" s="99" t="s">
        <v>138</v>
      </c>
      <c r="BF3" s="99" t="s">
        <v>139</v>
      </c>
      <c r="BG3" s="99" t="s">
        <v>140</v>
      </c>
      <c r="BH3" s="99" t="s">
        <v>141</v>
      </c>
      <c r="BI3" s="99" t="s">
        <v>142</v>
      </c>
      <c r="BJ3" s="99" t="s">
        <v>143</v>
      </c>
      <c r="BK3" s="99" t="s">
        <v>144</v>
      </c>
      <c r="BL3" s="100" t="s">
        <v>145</v>
      </c>
      <c r="BM3" s="101" t="s">
        <v>146</v>
      </c>
      <c r="BN3" s="99" t="s">
        <v>147</v>
      </c>
      <c r="BO3" s="99" t="s">
        <v>148</v>
      </c>
      <c r="BP3" s="83" t="s">
        <v>149</v>
      </c>
      <c r="BQ3" s="41" t="s">
        <v>150</v>
      </c>
      <c r="BR3" s="98" t="s">
        <v>151</v>
      </c>
      <c r="BS3" s="99" t="s">
        <v>152</v>
      </c>
      <c r="BT3" s="99" t="s">
        <v>153</v>
      </c>
      <c r="BU3" s="99" t="s">
        <v>154</v>
      </c>
      <c r="BV3" s="99" t="s">
        <v>155</v>
      </c>
      <c r="BW3" s="99" t="s">
        <v>156</v>
      </c>
      <c r="BX3" s="99" t="s">
        <v>157</v>
      </c>
      <c r="BY3" s="99" t="s">
        <v>158</v>
      </c>
      <c r="BZ3" s="100" t="s">
        <v>159</v>
      </c>
      <c r="CA3" s="101" t="s">
        <v>160</v>
      </c>
      <c r="CB3" s="99" t="s">
        <v>161</v>
      </c>
      <c r="CC3" s="99" t="s">
        <v>162</v>
      </c>
      <c r="CD3" s="83" t="s">
        <v>163</v>
      </c>
      <c r="CE3" s="41" t="s">
        <v>164</v>
      </c>
      <c r="CF3" s="98" t="s">
        <v>165</v>
      </c>
      <c r="CG3" s="99" t="s">
        <v>166</v>
      </c>
      <c r="CH3" s="99" t="s">
        <v>167</v>
      </c>
      <c r="CI3" s="99" t="s">
        <v>168</v>
      </c>
      <c r="CJ3" s="99" t="s">
        <v>169</v>
      </c>
      <c r="CK3" s="99" t="s">
        <v>170</v>
      </c>
      <c r="CL3" s="100" t="s">
        <v>171</v>
      </c>
      <c r="CM3" s="101" t="s">
        <v>56</v>
      </c>
      <c r="CN3" s="99" t="s">
        <v>57</v>
      </c>
      <c r="CO3" s="99" t="s">
        <v>58</v>
      </c>
      <c r="CP3" s="83" t="s">
        <v>59</v>
      </c>
      <c r="CQ3" s="98" t="s">
        <v>60</v>
      </c>
      <c r="CR3" s="99" t="s">
        <v>61</v>
      </c>
      <c r="CS3" s="99" t="s">
        <v>62</v>
      </c>
      <c r="CT3" s="99" t="s">
        <v>63</v>
      </c>
      <c r="CU3" s="99" t="s">
        <v>64</v>
      </c>
      <c r="CV3" s="99" t="s">
        <v>65</v>
      </c>
      <c r="CW3" s="100" t="s">
        <v>66</v>
      </c>
      <c r="CX3" s="101" t="s">
        <v>67</v>
      </c>
      <c r="CY3" s="99" t="s">
        <v>68</v>
      </c>
      <c r="CZ3" s="99" t="s">
        <v>69</v>
      </c>
      <c r="DA3" s="83" t="s">
        <v>70</v>
      </c>
      <c r="DB3" s="98" t="s">
        <v>71</v>
      </c>
      <c r="DC3" s="99" t="s">
        <v>72</v>
      </c>
      <c r="DD3" s="99" t="s">
        <v>73</v>
      </c>
      <c r="DE3" s="99" t="s">
        <v>74</v>
      </c>
      <c r="DF3" s="99" t="s">
        <v>75</v>
      </c>
      <c r="DG3" s="99" t="s">
        <v>76</v>
      </c>
      <c r="DH3" s="100" t="s">
        <v>77</v>
      </c>
      <c r="DI3" s="101" t="s">
        <v>78</v>
      </c>
      <c r="DJ3" s="99" t="s">
        <v>79</v>
      </c>
      <c r="DK3" s="99" t="s">
        <v>80</v>
      </c>
      <c r="DL3" s="102" t="s">
        <v>81</v>
      </c>
    </row>
    <row r="4" spans="1:116" ht="15.6" customHeight="1" thickTop="1">
      <c r="A4" s="87"/>
      <c r="B4" s="16"/>
      <c r="C4" s="17"/>
      <c r="D4" s="18"/>
      <c r="E4" s="19"/>
      <c r="F4" s="20"/>
      <c r="G4" s="21"/>
      <c r="H4" s="22"/>
      <c r="I4" s="23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6"/>
      <c r="W4" s="24"/>
      <c r="X4" s="24"/>
      <c r="Y4" s="27"/>
      <c r="Z4" s="28"/>
      <c r="AA4" s="23"/>
      <c r="AB4" s="24"/>
      <c r="AC4" s="24"/>
      <c r="AD4" s="24"/>
      <c r="AE4" s="24"/>
      <c r="AF4" s="24"/>
      <c r="AG4" s="24"/>
      <c r="AH4" s="24"/>
      <c r="AI4" s="24"/>
      <c r="AJ4" s="25"/>
      <c r="AK4" s="26"/>
      <c r="AL4" s="24"/>
      <c r="AM4" s="24"/>
      <c r="AN4" s="27"/>
      <c r="AO4" s="28"/>
      <c r="AP4" s="23"/>
      <c r="AQ4" s="24"/>
      <c r="AR4" s="24"/>
      <c r="AS4" s="24"/>
      <c r="AT4" s="24"/>
      <c r="AU4" s="24"/>
      <c r="AV4" s="24"/>
      <c r="AW4" s="24"/>
      <c r="AX4" s="25"/>
      <c r="AY4" s="26"/>
      <c r="AZ4" s="24"/>
      <c r="BA4" s="24"/>
      <c r="BB4" s="27"/>
      <c r="BC4" s="28"/>
      <c r="BD4" s="23"/>
      <c r="BE4" s="24"/>
      <c r="BF4" s="24"/>
      <c r="BG4" s="24"/>
      <c r="BH4" s="24"/>
      <c r="BI4" s="24"/>
      <c r="BJ4" s="24"/>
      <c r="BK4" s="24"/>
      <c r="BL4" s="25"/>
      <c r="BM4" s="26"/>
      <c r="BN4" s="24"/>
      <c r="BO4" s="24"/>
      <c r="BP4" s="27"/>
      <c r="BQ4" s="28"/>
      <c r="BR4" s="23"/>
      <c r="BS4" s="24"/>
      <c r="BT4" s="24"/>
      <c r="BU4" s="24"/>
      <c r="BV4" s="24"/>
      <c r="BW4" s="24"/>
      <c r="BX4" s="24"/>
      <c r="BY4" s="24"/>
      <c r="BZ4" s="25"/>
      <c r="CA4" s="26"/>
      <c r="CB4" s="24"/>
      <c r="CC4" s="24"/>
      <c r="CD4" s="27"/>
      <c r="CE4" s="28"/>
      <c r="CF4" s="23"/>
      <c r="CG4" s="24"/>
      <c r="CH4" s="24"/>
      <c r="CI4" s="24"/>
      <c r="CJ4" s="24"/>
      <c r="CK4" s="24"/>
      <c r="CL4" s="25"/>
      <c r="CM4" s="26"/>
      <c r="CN4" s="24"/>
      <c r="CO4" s="24"/>
      <c r="CP4" s="27"/>
      <c r="CQ4" s="23"/>
      <c r="CR4" s="24"/>
      <c r="CS4" s="24"/>
      <c r="CT4" s="24"/>
      <c r="CU4" s="24"/>
      <c r="CV4" s="24"/>
      <c r="CW4" s="25"/>
      <c r="CX4" s="26"/>
      <c r="CY4" s="24"/>
      <c r="CZ4" s="24"/>
      <c r="DA4" s="27"/>
      <c r="DB4" s="23"/>
      <c r="DC4" s="24"/>
      <c r="DD4" s="24"/>
      <c r="DE4" s="24"/>
      <c r="DF4" s="24"/>
      <c r="DG4" s="24"/>
      <c r="DH4" s="25"/>
      <c r="DI4" s="26"/>
      <c r="DJ4" s="24"/>
      <c r="DK4" s="24"/>
      <c r="DL4" s="84"/>
    </row>
    <row r="5" spans="1:116" ht="15.6" customHeight="1">
      <c r="A5" s="88"/>
      <c r="B5" s="29"/>
      <c r="C5" s="30" t="s">
        <v>38</v>
      </c>
      <c r="D5" s="31"/>
      <c r="E5" s="32"/>
      <c r="F5" s="33"/>
      <c r="G5" s="34"/>
      <c r="H5" s="3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8"/>
      <c r="V5" s="39"/>
      <c r="W5" s="37"/>
      <c r="X5" s="37"/>
      <c r="Y5" s="40"/>
      <c r="Z5" s="41"/>
      <c r="AA5" s="36"/>
      <c r="AB5" s="37"/>
      <c r="AC5" s="37"/>
      <c r="AD5" s="37"/>
      <c r="AE5" s="37"/>
      <c r="AF5" s="37"/>
      <c r="AG5" s="37"/>
      <c r="AH5" s="37"/>
      <c r="AI5" s="37"/>
      <c r="AJ5" s="38"/>
      <c r="AK5" s="39"/>
      <c r="AL5" s="37"/>
      <c r="AM5" s="37"/>
      <c r="AN5" s="40"/>
      <c r="AO5" s="41"/>
      <c r="AP5" s="36"/>
      <c r="AQ5" s="37"/>
      <c r="AR5" s="37"/>
      <c r="AS5" s="37"/>
      <c r="AT5" s="37"/>
      <c r="AU5" s="37"/>
      <c r="AV5" s="37"/>
      <c r="AW5" s="37"/>
      <c r="AX5" s="38"/>
      <c r="AY5" s="39"/>
      <c r="AZ5" s="37"/>
      <c r="BA5" s="37"/>
      <c r="BB5" s="40"/>
      <c r="BC5" s="41"/>
      <c r="BD5" s="36"/>
      <c r="BE5" s="37"/>
      <c r="BF5" s="37"/>
      <c r="BG5" s="37"/>
      <c r="BH5" s="37"/>
      <c r="BI5" s="37"/>
      <c r="BJ5" s="37"/>
      <c r="BK5" s="37"/>
      <c r="BL5" s="38"/>
      <c r="BM5" s="39"/>
      <c r="BN5" s="37"/>
      <c r="BO5" s="37"/>
      <c r="BP5" s="40"/>
      <c r="BQ5" s="41"/>
      <c r="BR5" s="36"/>
      <c r="BS5" s="37"/>
      <c r="BT5" s="37"/>
      <c r="BU5" s="37"/>
      <c r="BV5" s="37"/>
      <c r="BW5" s="37"/>
      <c r="BX5" s="37"/>
      <c r="BY5" s="37"/>
      <c r="BZ5" s="38"/>
      <c r="CA5" s="39"/>
      <c r="CB5" s="37"/>
      <c r="CC5" s="37"/>
      <c r="CD5" s="40"/>
      <c r="CE5" s="41"/>
      <c r="CF5" s="36"/>
      <c r="CG5" s="37"/>
      <c r="CH5" s="37"/>
      <c r="CI5" s="37"/>
      <c r="CJ5" s="37"/>
      <c r="CK5" s="37"/>
      <c r="CL5" s="38"/>
      <c r="CM5" s="39"/>
      <c r="CN5" s="37"/>
      <c r="CO5" s="37"/>
      <c r="CP5" s="40"/>
      <c r="CQ5" s="36"/>
      <c r="CR5" s="37"/>
      <c r="CS5" s="37"/>
      <c r="CT5" s="37"/>
      <c r="CU5" s="37"/>
      <c r="CV5" s="37"/>
      <c r="CW5" s="38"/>
      <c r="CX5" s="39"/>
      <c r="CY5" s="37"/>
      <c r="CZ5" s="37"/>
      <c r="DA5" s="40"/>
      <c r="DB5" s="36"/>
      <c r="DC5" s="37"/>
      <c r="DD5" s="37"/>
      <c r="DE5" s="37"/>
      <c r="DF5" s="37"/>
      <c r="DG5" s="37"/>
      <c r="DH5" s="38"/>
      <c r="DI5" s="39"/>
      <c r="DJ5" s="37"/>
      <c r="DK5" s="37"/>
      <c r="DL5" s="85"/>
    </row>
    <row r="6" spans="1:116" ht="15.6" customHeight="1">
      <c r="A6" s="89">
        <v>2</v>
      </c>
      <c r="B6" s="42">
        <v>1</v>
      </c>
      <c r="C6" s="43" t="s">
        <v>39</v>
      </c>
      <c r="D6" s="44">
        <f>Z6+AO6+BC6+BQ6</f>
        <v>296.07608141794799</v>
      </c>
      <c r="E6" s="45">
        <f t="shared" ref="E6:E18" si="0">F6+G6+H6</f>
        <v>151.51</v>
      </c>
      <c r="F6" s="46">
        <f t="shared" ref="F6:F18" si="1">V6+AK6+AY6+BM6+CA6+CM6+CX6+DI6</f>
        <v>150.51</v>
      </c>
      <c r="G6" s="47">
        <f t="shared" ref="G6:G18" si="2">X6+AM6+BA6+BO6+CC6+CO6+CZ6+DK6</f>
        <v>0</v>
      </c>
      <c r="H6" s="48">
        <f t="shared" ref="H6:H18" si="3">P6+AE6+AS6+BG6+BU6+CH6+CS6+DD6</f>
        <v>1</v>
      </c>
      <c r="I6" s="49">
        <v>34.14</v>
      </c>
      <c r="J6" s="50"/>
      <c r="K6" s="50"/>
      <c r="L6" s="50"/>
      <c r="M6" s="50"/>
      <c r="N6" s="50"/>
      <c r="O6" s="50"/>
      <c r="P6" s="103">
        <v>1</v>
      </c>
      <c r="Q6" s="103"/>
      <c r="R6" s="103"/>
      <c r="S6" s="103"/>
      <c r="T6" s="103"/>
      <c r="U6" s="104"/>
      <c r="V6" s="53">
        <f t="shared" ref="V6:V18" si="4">I6+J6+K6+L6+M6+N6+O6</f>
        <v>34.14</v>
      </c>
      <c r="W6" s="54">
        <f t="shared" ref="W6:W18" si="5">P6</f>
        <v>1</v>
      </c>
      <c r="X6" s="51">
        <f t="shared" ref="X6:X18" si="6">(Q6*5)+(R6*10)+(S6*10)+(T6*15)+(U6*20)</f>
        <v>0</v>
      </c>
      <c r="Y6" s="55">
        <f t="shared" ref="Y6:Y18" si="7">V6+W6+X6</f>
        <v>35.14</v>
      </c>
      <c r="Z6" s="56">
        <f t="shared" ref="Z6:Z39" si="8">IF(Y6=0,"",(MIN(Y$6:Y$36)/Y6)*100)</f>
        <v>45.503699487763235</v>
      </c>
      <c r="AA6" s="49">
        <v>24.35</v>
      </c>
      <c r="AB6" s="50"/>
      <c r="AC6" s="50"/>
      <c r="AD6" s="50"/>
      <c r="AE6" s="103"/>
      <c r="AF6" s="103"/>
      <c r="AG6" s="103"/>
      <c r="AH6" s="103"/>
      <c r="AI6" s="103"/>
      <c r="AJ6" s="104"/>
      <c r="AK6" s="53">
        <f t="shared" ref="AK6:AK18" si="9">AA6+AB6+AC6+AD6</f>
        <v>24.35</v>
      </c>
      <c r="AL6" s="54">
        <f t="shared" ref="AL6:AL18" si="10">AE6</f>
        <v>0</v>
      </c>
      <c r="AM6" s="51">
        <f t="shared" ref="AM6:AM18" si="11">(AF6*5)+(AG6*10)+(AH6*10)+(AI6*15)+(AJ6*20)</f>
        <v>0</v>
      </c>
      <c r="AN6" s="55">
        <f t="shared" ref="AN6:AN18" si="12">AK6+AL6+AM6</f>
        <v>24.35</v>
      </c>
      <c r="AO6" s="56">
        <f t="shared" ref="AO6:AO39" si="13">IF(AN6=0,"",(MIN(AN$6:AN$36)/AN6)*100)</f>
        <v>69.32238193018479</v>
      </c>
      <c r="AP6" s="49">
        <v>36.64</v>
      </c>
      <c r="AQ6" s="50"/>
      <c r="AR6" s="50"/>
      <c r="AS6" s="103"/>
      <c r="AT6" s="103"/>
      <c r="AU6" s="103"/>
      <c r="AV6" s="103"/>
      <c r="AW6" s="103"/>
      <c r="AX6" s="104"/>
      <c r="AY6" s="53">
        <f t="shared" ref="AY6:AY18" si="14">AP6+AQ6+AR6</f>
        <v>36.64</v>
      </c>
      <c r="AZ6" s="54">
        <f t="shared" ref="AZ6:AZ18" si="15">AS6</f>
        <v>0</v>
      </c>
      <c r="BA6" s="51">
        <f t="shared" ref="BA6:BA18" si="16">(AT6*5)+(AU6*10)+(AV6*10)+(AW6*15)+(AX6*20)</f>
        <v>0</v>
      </c>
      <c r="BB6" s="55">
        <f t="shared" ref="BB6:BB18" si="17">AY6+AZ6+BA6</f>
        <v>36.64</v>
      </c>
      <c r="BC6" s="82">
        <f t="shared" ref="BC6:BC39" si="18">IF(BB6=0,"",(MIN(BB$6:BB$36)/BB6)*100)</f>
        <v>81.25</v>
      </c>
      <c r="BD6" s="49">
        <v>55.38</v>
      </c>
      <c r="BE6" s="50"/>
      <c r="BF6" s="50"/>
      <c r="BG6" s="103"/>
      <c r="BH6" s="103"/>
      <c r="BI6" s="103"/>
      <c r="BJ6" s="103"/>
      <c r="BK6" s="103"/>
      <c r="BL6" s="104"/>
      <c r="BM6" s="53">
        <f t="shared" ref="BM6:BM18" si="19">BD6+BE6+BF6</f>
        <v>55.38</v>
      </c>
      <c r="BN6" s="54">
        <f t="shared" ref="BN6:BN18" si="20">BG6</f>
        <v>0</v>
      </c>
      <c r="BO6" s="51">
        <f t="shared" ref="BO6:BO18" si="21">(BH6*5)+(BI6*10)+(BJ6*10)+(BK6*15)+(BL6*20)</f>
        <v>0</v>
      </c>
      <c r="BP6" s="55">
        <f t="shared" ref="BP6:BP18" si="22">BM6+BN6+BO6</f>
        <v>55.38</v>
      </c>
      <c r="BQ6" s="56">
        <f t="shared" ref="BQ6:BQ39" si="23">IF(BP6=0,"",(MIN(BP$6:BP$36)/BP6)*100)</f>
        <v>100</v>
      </c>
      <c r="BR6" s="49"/>
      <c r="BS6" s="50"/>
      <c r="BT6" s="50"/>
      <c r="BU6" s="103"/>
      <c r="BV6" s="103"/>
      <c r="BW6" s="103"/>
      <c r="BX6" s="103"/>
      <c r="BY6" s="103"/>
      <c r="BZ6" s="104"/>
      <c r="CA6" s="53">
        <f>BR6+BS6+BT6</f>
        <v>0</v>
      </c>
      <c r="CB6" s="54">
        <f>BU6</f>
        <v>0</v>
      </c>
      <c r="CC6" s="51">
        <f>(BV6*5)+(BW6*10)+(BX6*10)+(BY6*15)+(BZ6*20)</f>
        <v>0</v>
      </c>
      <c r="CD6" s="55">
        <f>CA6+CB6+CC6</f>
        <v>0</v>
      </c>
      <c r="CE6" s="56" t="str">
        <f t="shared" ref="CE6:CE39" si="24">IF(CD6=0,"",(MIN(CD$6:CD$36)/CD6)*100)</f>
        <v/>
      </c>
      <c r="CF6" s="49"/>
      <c r="CG6" s="50"/>
      <c r="CH6" s="51"/>
      <c r="CI6" s="51"/>
      <c r="CJ6" s="51"/>
      <c r="CK6" s="51"/>
      <c r="CL6" s="52"/>
      <c r="CM6" s="53">
        <f>CF6+CG6</f>
        <v>0</v>
      </c>
      <c r="CN6" s="54">
        <f>CH6/2</f>
        <v>0</v>
      </c>
      <c r="CO6" s="51">
        <f>(CH6*5)+(CI6*10)+(CJ6*10)+(CK6*15)+(CL6*20)</f>
        <v>0</v>
      </c>
      <c r="CP6" s="55">
        <f>CM6+CN6+CO6</f>
        <v>0</v>
      </c>
      <c r="CQ6" s="49"/>
      <c r="CR6" s="50"/>
      <c r="CS6" s="51"/>
      <c r="CT6" s="51"/>
      <c r="CU6" s="51"/>
      <c r="CV6" s="51"/>
      <c r="CW6" s="52"/>
      <c r="CX6" s="53">
        <f>CQ6+CR6</f>
        <v>0</v>
      </c>
      <c r="CY6" s="54">
        <f>CS6/2</f>
        <v>0</v>
      </c>
      <c r="CZ6" s="51">
        <f>(CT6*3)+(CU6*5)+(CV6*5)+(CW6*20)</f>
        <v>0</v>
      </c>
      <c r="DA6" s="55">
        <f>CX6+CY6+CZ6</f>
        <v>0</v>
      </c>
      <c r="DB6" s="49"/>
      <c r="DC6" s="50"/>
      <c r="DD6" s="51"/>
      <c r="DE6" s="51"/>
      <c r="DF6" s="51"/>
      <c r="DG6" s="51"/>
      <c r="DH6" s="52"/>
      <c r="DI6" s="53">
        <f>DB6+DC6</f>
        <v>0</v>
      </c>
      <c r="DJ6" s="54">
        <f>DD6/2</f>
        <v>0</v>
      </c>
      <c r="DK6" s="51">
        <f>(DE6*3)+(DF6*5)+(DG6*5)+(DH6*20)</f>
        <v>0</v>
      </c>
      <c r="DL6" s="90">
        <f>DI6+DJ6+DK6</f>
        <v>0</v>
      </c>
    </row>
    <row r="7" spans="1:116" ht="15.6" customHeight="1">
      <c r="A7" s="89">
        <v>3</v>
      </c>
      <c r="B7" s="42">
        <v>2</v>
      </c>
      <c r="C7" s="57" t="s">
        <v>40</v>
      </c>
      <c r="D7" s="44">
        <f t="shared" ref="D7:D18" si="25">Z7+AO7+BC7+BQ7</f>
        <v>280.806175752672</v>
      </c>
      <c r="E7" s="45">
        <f t="shared" si="0"/>
        <v>177.14999999999998</v>
      </c>
      <c r="F7" s="46">
        <f t="shared" si="1"/>
        <v>166.14999999999998</v>
      </c>
      <c r="G7" s="47">
        <f t="shared" si="2"/>
        <v>0</v>
      </c>
      <c r="H7" s="48">
        <f t="shared" si="3"/>
        <v>11</v>
      </c>
      <c r="I7" s="49">
        <v>68.63</v>
      </c>
      <c r="J7" s="50"/>
      <c r="K7" s="50"/>
      <c r="L7" s="50"/>
      <c r="M7" s="50"/>
      <c r="N7" s="50"/>
      <c r="O7" s="50">
        <v>-25</v>
      </c>
      <c r="P7" s="103">
        <v>1</v>
      </c>
      <c r="Q7" s="103"/>
      <c r="R7" s="103"/>
      <c r="S7" s="103"/>
      <c r="T7" s="103"/>
      <c r="U7" s="104"/>
      <c r="V7" s="53">
        <f t="shared" si="4"/>
        <v>43.629999999999995</v>
      </c>
      <c r="W7" s="54">
        <f t="shared" si="5"/>
        <v>1</v>
      </c>
      <c r="X7" s="51">
        <f t="shared" si="6"/>
        <v>0</v>
      </c>
      <c r="Y7" s="55">
        <f t="shared" si="7"/>
        <v>44.629999999999995</v>
      </c>
      <c r="Z7" s="56">
        <f t="shared" si="8"/>
        <v>35.827918440510878</v>
      </c>
      <c r="AA7" s="49">
        <v>16.88</v>
      </c>
      <c r="AB7" s="50"/>
      <c r="AC7" s="50"/>
      <c r="AD7" s="50"/>
      <c r="AE7" s="103"/>
      <c r="AF7" s="103"/>
      <c r="AG7" s="103"/>
      <c r="AH7" s="103"/>
      <c r="AI7" s="103"/>
      <c r="AJ7" s="104"/>
      <c r="AK7" s="53">
        <f t="shared" si="9"/>
        <v>16.88</v>
      </c>
      <c r="AL7" s="54">
        <f t="shared" si="10"/>
        <v>0</v>
      </c>
      <c r="AM7" s="51">
        <f t="shared" si="11"/>
        <v>0</v>
      </c>
      <c r="AN7" s="55">
        <f t="shared" si="12"/>
        <v>16.88</v>
      </c>
      <c r="AO7" s="56">
        <f t="shared" si="13"/>
        <v>100</v>
      </c>
      <c r="AP7" s="49">
        <v>54.01</v>
      </c>
      <c r="AQ7" s="50"/>
      <c r="AR7" s="50"/>
      <c r="AS7" s="103"/>
      <c r="AT7" s="103"/>
      <c r="AU7" s="103"/>
      <c r="AV7" s="103"/>
      <c r="AW7" s="103"/>
      <c r="AX7" s="104"/>
      <c r="AY7" s="53">
        <f t="shared" si="14"/>
        <v>54.01</v>
      </c>
      <c r="AZ7" s="54">
        <f t="shared" si="15"/>
        <v>0</v>
      </c>
      <c r="BA7" s="51">
        <f t="shared" si="16"/>
        <v>0</v>
      </c>
      <c r="BB7" s="55">
        <f t="shared" si="17"/>
        <v>54.01</v>
      </c>
      <c r="BC7" s="82">
        <f t="shared" si="18"/>
        <v>55.119422329198301</v>
      </c>
      <c r="BD7" s="49">
        <v>51.63</v>
      </c>
      <c r="BE7" s="50"/>
      <c r="BF7" s="50"/>
      <c r="BG7" s="103">
        <v>10</v>
      </c>
      <c r="BH7" s="103"/>
      <c r="BI7" s="103"/>
      <c r="BJ7" s="103"/>
      <c r="BK7" s="103"/>
      <c r="BL7" s="104"/>
      <c r="BM7" s="53">
        <f t="shared" si="19"/>
        <v>51.63</v>
      </c>
      <c r="BN7" s="54">
        <f t="shared" si="20"/>
        <v>10</v>
      </c>
      <c r="BO7" s="51">
        <f t="shared" si="21"/>
        <v>0</v>
      </c>
      <c r="BP7" s="55">
        <f t="shared" si="22"/>
        <v>61.63</v>
      </c>
      <c r="BQ7" s="56">
        <f t="shared" si="23"/>
        <v>89.858834982962847</v>
      </c>
      <c r="BR7" s="49"/>
      <c r="BS7" s="50"/>
      <c r="BT7" s="50"/>
      <c r="BU7" s="103"/>
      <c r="BV7" s="103"/>
      <c r="BW7" s="103"/>
      <c r="BX7" s="103"/>
      <c r="BY7" s="103"/>
      <c r="BZ7" s="104"/>
      <c r="CA7" s="53">
        <f>BR7+BS7+BT7</f>
        <v>0</v>
      </c>
      <c r="CB7" s="54">
        <f>BU7</f>
        <v>0</v>
      </c>
      <c r="CC7" s="51">
        <f>(BV7*5)+(BW7*10)+(BX7*10)+(BY7*15)+(BZ7*20)</f>
        <v>0</v>
      </c>
      <c r="CD7" s="55">
        <f>CA7+CB7+CC7</f>
        <v>0</v>
      </c>
      <c r="CE7" s="56" t="str">
        <f t="shared" si="24"/>
        <v/>
      </c>
      <c r="CF7" s="49"/>
      <c r="CG7" s="50"/>
      <c r="CH7" s="51"/>
      <c r="CI7" s="51"/>
      <c r="CJ7" s="51"/>
      <c r="CK7" s="51"/>
      <c r="CL7" s="52"/>
      <c r="CM7" s="53">
        <f>CF7+CG7</f>
        <v>0</v>
      </c>
      <c r="CN7" s="54">
        <f>CH7/2</f>
        <v>0</v>
      </c>
      <c r="CO7" s="51">
        <f>(CH7*5)+(CI7*10)+(CJ7*10)+(CK7*15)+(CL7*20)</f>
        <v>0</v>
      </c>
      <c r="CP7" s="55">
        <f>CM7+CN7+CO7</f>
        <v>0</v>
      </c>
      <c r="CQ7" s="49"/>
      <c r="CR7" s="50"/>
      <c r="CS7" s="51"/>
      <c r="CT7" s="51"/>
      <c r="CU7" s="51"/>
      <c r="CV7" s="51"/>
      <c r="CW7" s="52"/>
      <c r="CX7" s="53">
        <f>CQ7+CR7</f>
        <v>0</v>
      </c>
      <c r="CY7" s="54">
        <f>CS7/2</f>
        <v>0</v>
      </c>
      <c r="CZ7" s="51">
        <f>(CT7*3)+(CU7*5)+(CV7*5)+(CW7*20)</f>
        <v>0</v>
      </c>
      <c r="DA7" s="55">
        <f>CX7+CY7+CZ7</f>
        <v>0</v>
      </c>
      <c r="DB7" s="49"/>
      <c r="DC7" s="50"/>
      <c r="DD7" s="51"/>
      <c r="DE7" s="51"/>
      <c r="DF7" s="51"/>
      <c r="DG7" s="51"/>
      <c r="DH7" s="52"/>
      <c r="DI7" s="53">
        <f>DB7+DC7</f>
        <v>0</v>
      </c>
      <c r="DJ7" s="54">
        <f>DD7/2</f>
        <v>0</v>
      </c>
      <c r="DK7" s="51">
        <f>(DE7*3)+(DF7*5)+(DG7*5)+(DH7*20)</f>
        <v>0</v>
      </c>
      <c r="DL7" s="90">
        <f>DI7+DJ7+DK7</f>
        <v>0</v>
      </c>
    </row>
    <row r="8" spans="1:116" ht="15.6" customHeight="1">
      <c r="A8" s="89">
        <v>4</v>
      </c>
      <c r="B8" s="42">
        <v>3</v>
      </c>
      <c r="C8" s="57" t="s">
        <v>41</v>
      </c>
      <c r="D8" s="44">
        <f t="shared" si="25"/>
        <v>280.44498090709271</v>
      </c>
      <c r="E8" s="45">
        <f t="shared" si="0"/>
        <v>169.18</v>
      </c>
      <c r="F8" s="46">
        <f t="shared" si="1"/>
        <v>162.18</v>
      </c>
      <c r="G8" s="47">
        <f t="shared" si="2"/>
        <v>0</v>
      </c>
      <c r="H8" s="48">
        <f t="shared" si="3"/>
        <v>7</v>
      </c>
      <c r="I8" s="49">
        <v>40.42</v>
      </c>
      <c r="J8" s="50"/>
      <c r="K8" s="50"/>
      <c r="L8" s="50"/>
      <c r="M8" s="50"/>
      <c r="N8" s="50"/>
      <c r="O8" s="50"/>
      <c r="P8" s="103">
        <v>6</v>
      </c>
      <c r="Q8" s="103"/>
      <c r="R8" s="103"/>
      <c r="S8" s="103"/>
      <c r="T8" s="103"/>
      <c r="U8" s="104"/>
      <c r="V8" s="53">
        <f t="shared" si="4"/>
        <v>40.42</v>
      </c>
      <c r="W8" s="54">
        <f t="shared" si="5"/>
        <v>6</v>
      </c>
      <c r="X8" s="51">
        <f t="shared" si="6"/>
        <v>0</v>
      </c>
      <c r="Y8" s="55">
        <f t="shared" si="7"/>
        <v>46.42</v>
      </c>
      <c r="Z8" s="56">
        <f t="shared" si="8"/>
        <v>34.446359327875918</v>
      </c>
      <c r="AA8" s="49">
        <v>27.21</v>
      </c>
      <c r="AB8" s="50"/>
      <c r="AC8" s="50"/>
      <c r="AD8" s="50"/>
      <c r="AE8" s="103"/>
      <c r="AF8" s="103"/>
      <c r="AG8" s="103"/>
      <c r="AH8" s="103"/>
      <c r="AI8" s="103"/>
      <c r="AJ8" s="104"/>
      <c r="AK8" s="53">
        <f t="shared" si="9"/>
        <v>27.21</v>
      </c>
      <c r="AL8" s="54">
        <f t="shared" si="10"/>
        <v>0</v>
      </c>
      <c r="AM8" s="51">
        <f t="shared" si="11"/>
        <v>0</v>
      </c>
      <c r="AN8" s="55">
        <f t="shared" si="12"/>
        <v>27.21</v>
      </c>
      <c r="AO8" s="56">
        <f t="shared" si="13"/>
        <v>62.036016170525535</v>
      </c>
      <c r="AP8" s="49">
        <v>29.88</v>
      </c>
      <c r="AQ8" s="50"/>
      <c r="AR8" s="50"/>
      <c r="AS8" s="103"/>
      <c r="AT8" s="103"/>
      <c r="AU8" s="103"/>
      <c r="AV8" s="103"/>
      <c r="AW8" s="103"/>
      <c r="AX8" s="104"/>
      <c r="AY8" s="53">
        <f t="shared" si="14"/>
        <v>29.88</v>
      </c>
      <c r="AZ8" s="54">
        <f t="shared" si="15"/>
        <v>0</v>
      </c>
      <c r="BA8" s="51">
        <f t="shared" si="16"/>
        <v>0</v>
      </c>
      <c r="BB8" s="55">
        <f t="shared" si="17"/>
        <v>29.88</v>
      </c>
      <c r="BC8" s="82">
        <f t="shared" si="18"/>
        <v>99.631860776439098</v>
      </c>
      <c r="BD8" s="49">
        <v>64.67</v>
      </c>
      <c r="BE8" s="50"/>
      <c r="BF8" s="50"/>
      <c r="BG8" s="103">
        <v>1</v>
      </c>
      <c r="BH8" s="103"/>
      <c r="BI8" s="103"/>
      <c r="BJ8" s="103"/>
      <c r="BK8" s="103"/>
      <c r="BL8" s="104"/>
      <c r="BM8" s="53">
        <f t="shared" si="19"/>
        <v>64.67</v>
      </c>
      <c r="BN8" s="54">
        <f t="shared" si="20"/>
        <v>1</v>
      </c>
      <c r="BO8" s="51">
        <f t="shared" si="21"/>
        <v>0</v>
      </c>
      <c r="BP8" s="55">
        <f t="shared" si="22"/>
        <v>65.67</v>
      </c>
      <c r="BQ8" s="56">
        <f t="shared" si="23"/>
        <v>84.330744632252177</v>
      </c>
      <c r="BR8" s="49"/>
      <c r="BS8" s="50"/>
      <c r="BT8" s="50"/>
      <c r="BU8" s="103"/>
      <c r="BV8" s="103"/>
      <c r="BW8" s="103"/>
      <c r="BX8" s="103"/>
      <c r="BY8" s="103"/>
      <c r="BZ8" s="104"/>
      <c r="CA8" s="53"/>
      <c r="CB8" s="54"/>
      <c r="CC8" s="51"/>
      <c r="CD8" s="55"/>
      <c r="CE8" s="56" t="str">
        <f t="shared" si="24"/>
        <v/>
      </c>
      <c r="CF8" s="49"/>
      <c r="CG8" s="50"/>
      <c r="CH8" s="51"/>
      <c r="CI8" s="51"/>
      <c r="CJ8" s="51"/>
      <c r="CK8" s="51"/>
      <c r="CL8" s="52"/>
      <c r="CM8" s="53"/>
      <c r="CN8" s="54"/>
      <c r="CO8" s="51"/>
      <c r="CP8" s="55"/>
      <c r="CQ8" s="49"/>
      <c r="CR8" s="50"/>
      <c r="CS8" s="51"/>
      <c r="CT8" s="51"/>
      <c r="CU8" s="51"/>
      <c r="CV8" s="51"/>
      <c r="CW8" s="52"/>
      <c r="CX8" s="53"/>
      <c r="CY8" s="54"/>
      <c r="CZ8" s="51"/>
      <c r="DA8" s="55"/>
      <c r="DB8" s="49"/>
      <c r="DC8" s="50"/>
      <c r="DD8" s="51"/>
      <c r="DE8" s="51"/>
      <c r="DF8" s="51"/>
      <c r="DG8" s="51"/>
      <c r="DH8" s="52"/>
      <c r="DI8" s="53"/>
      <c r="DJ8" s="54"/>
      <c r="DK8" s="51"/>
      <c r="DL8" s="90"/>
    </row>
    <row r="9" spans="1:116" ht="15.6" customHeight="1">
      <c r="A9" s="89">
        <v>5</v>
      </c>
      <c r="B9" s="42">
        <v>4</v>
      </c>
      <c r="C9" s="58" t="s">
        <v>42</v>
      </c>
      <c r="D9" s="59">
        <f t="shared" si="25"/>
        <v>275.629892909055</v>
      </c>
      <c r="E9" s="45">
        <f t="shared" si="0"/>
        <v>176.89</v>
      </c>
      <c r="F9" s="46">
        <f t="shared" si="1"/>
        <v>162.88999999999999</v>
      </c>
      <c r="G9" s="47">
        <f t="shared" si="2"/>
        <v>0</v>
      </c>
      <c r="H9" s="48">
        <f t="shared" si="3"/>
        <v>14</v>
      </c>
      <c r="I9" s="49">
        <v>38.78</v>
      </c>
      <c r="J9" s="50"/>
      <c r="K9" s="50"/>
      <c r="L9" s="50"/>
      <c r="M9" s="50"/>
      <c r="N9" s="50"/>
      <c r="O9" s="50"/>
      <c r="P9" s="103">
        <v>2</v>
      </c>
      <c r="Q9" s="103"/>
      <c r="R9" s="103"/>
      <c r="S9" s="103"/>
      <c r="T9" s="103"/>
      <c r="U9" s="104"/>
      <c r="V9" s="53">
        <f t="shared" si="4"/>
        <v>38.78</v>
      </c>
      <c r="W9" s="54">
        <f t="shared" si="5"/>
        <v>2</v>
      </c>
      <c r="X9" s="51">
        <f t="shared" si="6"/>
        <v>0</v>
      </c>
      <c r="Y9" s="55">
        <f t="shared" si="7"/>
        <v>40.78</v>
      </c>
      <c r="Z9" s="56">
        <f t="shared" si="8"/>
        <v>39.210397253555669</v>
      </c>
      <c r="AA9" s="49">
        <v>21.14</v>
      </c>
      <c r="AB9" s="50"/>
      <c r="AC9" s="50"/>
      <c r="AD9" s="50"/>
      <c r="AE9" s="103"/>
      <c r="AF9" s="103"/>
      <c r="AG9" s="103"/>
      <c r="AH9" s="103"/>
      <c r="AI9" s="103"/>
      <c r="AJ9" s="104"/>
      <c r="AK9" s="53">
        <f t="shared" si="9"/>
        <v>21.14</v>
      </c>
      <c r="AL9" s="54">
        <f t="shared" si="10"/>
        <v>0</v>
      </c>
      <c r="AM9" s="51">
        <f t="shared" si="11"/>
        <v>0</v>
      </c>
      <c r="AN9" s="55">
        <f t="shared" si="12"/>
        <v>21.14</v>
      </c>
      <c r="AO9" s="56">
        <f t="shared" si="13"/>
        <v>79.848628192999044</v>
      </c>
      <c r="AP9" s="49">
        <v>33.65</v>
      </c>
      <c r="AQ9" s="50"/>
      <c r="AR9" s="50"/>
      <c r="AS9" s="103"/>
      <c r="AT9" s="103"/>
      <c r="AU9" s="103"/>
      <c r="AV9" s="103"/>
      <c r="AW9" s="103"/>
      <c r="AX9" s="104"/>
      <c r="AY9" s="53">
        <f t="shared" si="14"/>
        <v>33.65</v>
      </c>
      <c r="AZ9" s="54">
        <f t="shared" si="15"/>
        <v>0</v>
      </c>
      <c r="BA9" s="51">
        <f t="shared" si="16"/>
        <v>0</v>
      </c>
      <c r="BB9" s="55">
        <f t="shared" si="17"/>
        <v>33.65</v>
      </c>
      <c r="BC9" s="82">
        <f t="shared" si="18"/>
        <v>88.46953937592869</v>
      </c>
      <c r="BD9" s="49">
        <v>69.319999999999993</v>
      </c>
      <c r="BE9" s="50"/>
      <c r="BF9" s="50"/>
      <c r="BG9" s="103">
        <v>12</v>
      </c>
      <c r="BH9" s="103"/>
      <c r="BI9" s="103"/>
      <c r="BJ9" s="103"/>
      <c r="BK9" s="103"/>
      <c r="BL9" s="104"/>
      <c r="BM9" s="53">
        <f t="shared" si="19"/>
        <v>69.319999999999993</v>
      </c>
      <c r="BN9" s="54">
        <f t="shared" si="20"/>
        <v>12</v>
      </c>
      <c r="BO9" s="51">
        <f t="shared" si="21"/>
        <v>0</v>
      </c>
      <c r="BP9" s="55">
        <f t="shared" si="22"/>
        <v>81.319999999999993</v>
      </c>
      <c r="BQ9" s="56">
        <f t="shared" si="23"/>
        <v>68.101328086571584</v>
      </c>
      <c r="BR9" s="49"/>
      <c r="BS9" s="50"/>
      <c r="BT9" s="50"/>
      <c r="BU9" s="103"/>
      <c r="BV9" s="103"/>
      <c r="BW9" s="103"/>
      <c r="BX9" s="103"/>
      <c r="BY9" s="103"/>
      <c r="BZ9" s="104"/>
      <c r="CA9" s="53"/>
      <c r="CB9" s="54"/>
      <c r="CC9" s="51"/>
      <c r="CD9" s="55"/>
      <c r="CE9" s="56" t="str">
        <f t="shared" si="24"/>
        <v/>
      </c>
      <c r="CF9" s="49"/>
      <c r="CG9" s="50"/>
      <c r="CH9" s="51"/>
      <c r="CI9" s="51"/>
      <c r="CJ9" s="51"/>
      <c r="CK9" s="51"/>
      <c r="CL9" s="52"/>
      <c r="CM9" s="53"/>
      <c r="CN9" s="54"/>
      <c r="CO9" s="51"/>
      <c r="CP9" s="55"/>
      <c r="CQ9" s="49"/>
      <c r="CR9" s="50"/>
      <c r="CS9" s="51"/>
      <c r="CT9" s="51"/>
      <c r="CU9" s="51"/>
      <c r="CV9" s="51"/>
      <c r="CW9" s="52"/>
      <c r="CX9" s="53"/>
      <c r="CY9" s="54"/>
      <c r="CZ9" s="51"/>
      <c r="DA9" s="55"/>
      <c r="DB9" s="49"/>
      <c r="DC9" s="50"/>
      <c r="DD9" s="51"/>
      <c r="DE9" s="51"/>
      <c r="DF9" s="51"/>
      <c r="DG9" s="51"/>
      <c r="DH9" s="52"/>
      <c r="DI9" s="53"/>
      <c r="DJ9" s="54"/>
      <c r="DK9" s="51"/>
      <c r="DL9" s="90"/>
    </row>
    <row r="10" spans="1:116" ht="15.6" customHeight="1">
      <c r="A10" s="89">
        <v>6</v>
      </c>
      <c r="B10" s="42">
        <v>5</v>
      </c>
      <c r="C10" s="60" t="s">
        <v>43</v>
      </c>
      <c r="D10" s="61">
        <f t="shared" si="25"/>
        <v>264.32391348318259</v>
      </c>
      <c r="E10" s="45">
        <f t="shared" si="0"/>
        <v>183.07</v>
      </c>
      <c r="F10" s="46">
        <f t="shared" si="1"/>
        <v>171.07</v>
      </c>
      <c r="G10" s="47">
        <f t="shared" si="2"/>
        <v>0</v>
      </c>
      <c r="H10" s="48">
        <f t="shared" si="3"/>
        <v>12</v>
      </c>
      <c r="I10" s="49">
        <v>53.44</v>
      </c>
      <c r="J10" s="50"/>
      <c r="K10" s="50"/>
      <c r="L10" s="50"/>
      <c r="M10" s="50"/>
      <c r="N10" s="50"/>
      <c r="O10" s="50"/>
      <c r="P10" s="103">
        <v>1</v>
      </c>
      <c r="Q10" s="103"/>
      <c r="R10" s="103"/>
      <c r="S10" s="103"/>
      <c r="T10" s="103"/>
      <c r="U10" s="104"/>
      <c r="V10" s="53">
        <f t="shared" si="4"/>
        <v>53.44</v>
      </c>
      <c r="W10" s="54">
        <f t="shared" si="5"/>
        <v>1</v>
      </c>
      <c r="X10" s="51">
        <f t="shared" si="6"/>
        <v>0</v>
      </c>
      <c r="Y10" s="55">
        <f t="shared" si="7"/>
        <v>54.44</v>
      </c>
      <c r="Z10" s="56">
        <f t="shared" si="8"/>
        <v>29.371785451873627</v>
      </c>
      <c r="AA10" s="49">
        <v>34.9</v>
      </c>
      <c r="AB10" s="50"/>
      <c r="AC10" s="50"/>
      <c r="AD10" s="50"/>
      <c r="AE10" s="103"/>
      <c r="AF10" s="103"/>
      <c r="AG10" s="103"/>
      <c r="AH10" s="103"/>
      <c r="AI10" s="103"/>
      <c r="AJ10" s="104"/>
      <c r="AK10" s="53">
        <f t="shared" si="9"/>
        <v>34.9</v>
      </c>
      <c r="AL10" s="54">
        <f t="shared" si="10"/>
        <v>0</v>
      </c>
      <c r="AM10" s="51">
        <f t="shared" si="11"/>
        <v>0</v>
      </c>
      <c r="AN10" s="55">
        <f t="shared" si="12"/>
        <v>34.9</v>
      </c>
      <c r="AO10" s="56">
        <f t="shared" si="13"/>
        <v>48.366762177650429</v>
      </c>
      <c r="AP10" s="49">
        <v>29.77</v>
      </c>
      <c r="AQ10" s="50"/>
      <c r="AR10" s="50"/>
      <c r="AS10" s="103"/>
      <c r="AT10" s="103"/>
      <c r="AU10" s="103"/>
      <c r="AV10" s="103"/>
      <c r="AW10" s="103"/>
      <c r="AX10" s="104"/>
      <c r="AY10" s="53">
        <f t="shared" si="14"/>
        <v>29.77</v>
      </c>
      <c r="AZ10" s="54">
        <f t="shared" si="15"/>
        <v>0</v>
      </c>
      <c r="BA10" s="51">
        <f t="shared" si="16"/>
        <v>0</v>
      </c>
      <c r="BB10" s="55">
        <f t="shared" si="17"/>
        <v>29.77</v>
      </c>
      <c r="BC10" s="82">
        <f t="shared" si="18"/>
        <v>100</v>
      </c>
      <c r="BD10" s="49">
        <v>52.96</v>
      </c>
      <c r="BE10" s="50"/>
      <c r="BF10" s="50"/>
      <c r="BG10" s="103">
        <v>11</v>
      </c>
      <c r="BH10" s="103"/>
      <c r="BI10" s="103"/>
      <c r="BJ10" s="103"/>
      <c r="BK10" s="103"/>
      <c r="BL10" s="104"/>
      <c r="BM10" s="53">
        <f t="shared" si="19"/>
        <v>52.96</v>
      </c>
      <c r="BN10" s="54">
        <f t="shared" si="20"/>
        <v>11</v>
      </c>
      <c r="BO10" s="51">
        <f t="shared" si="21"/>
        <v>0</v>
      </c>
      <c r="BP10" s="55">
        <f t="shared" si="22"/>
        <v>63.96</v>
      </c>
      <c r="BQ10" s="56">
        <f t="shared" si="23"/>
        <v>86.58536585365853</v>
      </c>
      <c r="BR10" s="49"/>
      <c r="BS10" s="50"/>
      <c r="BT10" s="50"/>
      <c r="BU10" s="103"/>
      <c r="BV10" s="103"/>
      <c r="BW10" s="103"/>
      <c r="BX10" s="103"/>
      <c r="BY10" s="103"/>
      <c r="BZ10" s="104"/>
      <c r="CA10" s="53"/>
      <c r="CB10" s="54"/>
      <c r="CC10" s="51"/>
      <c r="CD10" s="55"/>
      <c r="CE10" s="56" t="str">
        <f t="shared" si="24"/>
        <v/>
      </c>
      <c r="CF10" s="49"/>
      <c r="CG10" s="50"/>
      <c r="CH10" s="51"/>
      <c r="CI10" s="51"/>
      <c r="CJ10" s="51"/>
      <c r="CK10" s="51"/>
      <c r="CL10" s="52"/>
      <c r="CM10" s="53"/>
      <c r="CN10" s="54"/>
      <c r="CO10" s="51"/>
      <c r="CP10" s="55"/>
      <c r="CQ10" s="49"/>
      <c r="CR10" s="50"/>
      <c r="CS10" s="51"/>
      <c r="CT10" s="51"/>
      <c r="CU10" s="51"/>
      <c r="CV10" s="51"/>
      <c r="CW10" s="52"/>
      <c r="CX10" s="53"/>
      <c r="CY10" s="54"/>
      <c r="CZ10" s="51"/>
      <c r="DA10" s="55"/>
      <c r="DB10" s="49"/>
      <c r="DC10" s="50"/>
      <c r="DD10" s="51"/>
      <c r="DE10" s="51"/>
      <c r="DF10" s="51"/>
      <c r="DG10" s="51"/>
      <c r="DH10" s="52"/>
      <c r="DI10" s="53"/>
      <c r="DJ10" s="54"/>
      <c r="DK10" s="51"/>
      <c r="DL10" s="90"/>
    </row>
    <row r="11" spans="1:116" ht="15.6" customHeight="1">
      <c r="A11" s="89">
        <v>7</v>
      </c>
      <c r="B11" s="42">
        <v>6</v>
      </c>
      <c r="C11" s="60" t="s">
        <v>44</v>
      </c>
      <c r="D11" s="61">
        <f t="shared" si="25"/>
        <v>264.31930834350533</v>
      </c>
      <c r="E11" s="45">
        <f t="shared" si="0"/>
        <v>180.66</v>
      </c>
      <c r="F11" s="46">
        <f t="shared" si="1"/>
        <v>163.66</v>
      </c>
      <c r="G11" s="47">
        <f t="shared" si="2"/>
        <v>5</v>
      </c>
      <c r="H11" s="48">
        <f t="shared" si="3"/>
        <v>12</v>
      </c>
      <c r="I11" s="49">
        <v>47.97</v>
      </c>
      <c r="J11" s="50"/>
      <c r="K11" s="50"/>
      <c r="L11" s="50"/>
      <c r="M11" s="50"/>
      <c r="N11" s="50"/>
      <c r="O11" s="50"/>
      <c r="P11" s="103">
        <v>1</v>
      </c>
      <c r="Q11" s="103"/>
      <c r="R11" s="103"/>
      <c r="S11" s="103"/>
      <c r="T11" s="103"/>
      <c r="U11" s="104"/>
      <c r="V11" s="53">
        <f t="shared" si="4"/>
        <v>47.97</v>
      </c>
      <c r="W11" s="54">
        <f t="shared" si="5"/>
        <v>1</v>
      </c>
      <c r="X11" s="51">
        <f t="shared" si="6"/>
        <v>0</v>
      </c>
      <c r="Y11" s="55">
        <f t="shared" si="7"/>
        <v>48.97</v>
      </c>
      <c r="Z11" s="56">
        <f t="shared" si="8"/>
        <v>32.652644476209929</v>
      </c>
      <c r="AA11" s="49">
        <v>20.66</v>
      </c>
      <c r="AB11" s="50"/>
      <c r="AC11" s="50"/>
      <c r="AD11" s="50"/>
      <c r="AE11" s="103"/>
      <c r="AF11" s="103"/>
      <c r="AG11" s="103"/>
      <c r="AH11" s="103"/>
      <c r="AI11" s="103"/>
      <c r="AJ11" s="104"/>
      <c r="AK11" s="53">
        <f t="shared" si="9"/>
        <v>20.66</v>
      </c>
      <c r="AL11" s="54">
        <f t="shared" si="10"/>
        <v>0</v>
      </c>
      <c r="AM11" s="51">
        <f t="shared" si="11"/>
        <v>0</v>
      </c>
      <c r="AN11" s="55">
        <f t="shared" si="12"/>
        <v>20.66</v>
      </c>
      <c r="AO11" s="56">
        <f t="shared" si="13"/>
        <v>81.703775411423024</v>
      </c>
      <c r="AP11" s="49">
        <v>45.35</v>
      </c>
      <c r="AQ11" s="50"/>
      <c r="AR11" s="50"/>
      <c r="AS11" s="103"/>
      <c r="AT11" s="103"/>
      <c r="AU11" s="103"/>
      <c r="AV11" s="103"/>
      <c r="AW11" s="103"/>
      <c r="AX11" s="104"/>
      <c r="AY11" s="53">
        <f t="shared" si="14"/>
        <v>45.35</v>
      </c>
      <c r="AZ11" s="54">
        <f t="shared" si="15"/>
        <v>0</v>
      </c>
      <c r="BA11" s="51">
        <f t="shared" si="16"/>
        <v>0</v>
      </c>
      <c r="BB11" s="55">
        <f t="shared" si="17"/>
        <v>45.35</v>
      </c>
      <c r="BC11" s="82">
        <f t="shared" si="18"/>
        <v>65.644983461962511</v>
      </c>
      <c r="BD11" s="49">
        <v>49.68</v>
      </c>
      <c r="BE11" s="50"/>
      <c r="BF11" s="50"/>
      <c r="BG11" s="103">
        <v>11</v>
      </c>
      <c r="BH11" s="103">
        <v>1</v>
      </c>
      <c r="BI11" s="103"/>
      <c r="BJ11" s="103"/>
      <c r="BK11" s="103"/>
      <c r="BL11" s="104"/>
      <c r="BM11" s="53">
        <f t="shared" si="19"/>
        <v>49.68</v>
      </c>
      <c r="BN11" s="54">
        <f t="shared" si="20"/>
        <v>11</v>
      </c>
      <c r="BO11" s="51">
        <f t="shared" si="21"/>
        <v>5</v>
      </c>
      <c r="BP11" s="55">
        <f t="shared" si="22"/>
        <v>65.680000000000007</v>
      </c>
      <c r="BQ11" s="56">
        <f t="shared" si="23"/>
        <v>84.317904993909863</v>
      </c>
      <c r="BR11" s="49"/>
      <c r="BS11" s="50"/>
      <c r="BT11" s="50"/>
      <c r="BU11" s="103"/>
      <c r="BV11" s="103"/>
      <c r="BW11" s="103"/>
      <c r="BX11" s="103"/>
      <c r="BY11" s="103"/>
      <c r="BZ11" s="104"/>
      <c r="CA11" s="53"/>
      <c r="CB11" s="54"/>
      <c r="CC11" s="51"/>
      <c r="CD11" s="55"/>
      <c r="CE11" s="56" t="str">
        <f t="shared" si="24"/>
        <v/>
      </c>
      <c r="CF11" s="49"/>
      <c r="CG11" s="50"/>
      <c r="CH11" s="51"/>
      <c r="CI11" s="51"/>
      <c r="CJ11" s="51"/>
      <c r="CK11" s="51"/>
      <c r="CL11" s="52"/>
      <c r="CM11" s="53"/>
      <c r="CN11" s="54"/>
      <c r="CO11" s="51"/>
      <c r="CP11" s="55"/>
      <c r="CQ11" s="49"/>
      <c r="CR11" s="50"/>
      <c r="CS11" s="51"/>
      <c r="CT11" s="51"/>
      <c r="CU11" s="51"/>
      <c r="CV11" s="51"/>
      <c r="CW11" s="52"/>
      <c r="CX11" s="53"/>
      <c r="CY11" s="54"/>
      <c r="CZ11" s="51"/>
      <c r="DA11" s="55"/>
      <c r="DB11" s="49"/>
      <c r="DC11" s="50"/>
      <c r="DD11" s="51"/>
      <c r="DE11" s="51"/>
      <c r="DF11" s="51"/>
      <c r="DG11" s="51"/>
      <c r="DH11" s="52"/>
      <c r="DI11" s="53"/>
      <c r="DJ11" s="54"/>
      <c r="DK11" s="51"/>
      <c r="DL11" s="90"/>
    </row>
    <row r="12" spans="1:116" ht="15.6" customHeight="1">
      <c r="A12" s="89">
        <v>8</v>
      </c>
      <c r="B12" s="42">
        <v>7</v>
      </c>
      <c r="C12" s="60" t="s">
        <v>45</v>
      </c>
      <c r="D12" s="61">
        <f t="shared" si="25"/>
        <v>257.71948911871976</v>
      </c>
      <c r="E12" s="45">
        <f t="shared" si="0"/>
        <v>190.94</v>
      </c>
      <c r="F12" s="46">
        <f t="shared" si="1"/>
        <v>189.94</v>
      </c>
      <c r="G12" s="47">
        <f t="shared" si="2"/>
        <v>0</v>
      </c>
      <c r="H12" s="48">
        <f t="shared" si="3"/>
        <v>1</v>
      </c>
      <c r="I12" s="49">
        <v>79.319999999999993</v>
      </c>
      <c r="J12" s="50"/>
      <c r="K12" s="50"/>
      <c r="L12" s="50"/>
      <c r="M12" s="50"/>
      <c r="N12" s="50"/>
      <c r="O12" s="50">
        <v>-25</v>
      </c>
      <c r="P12" s="103">
        <v>1</v>
      </c>
      <c r="Q12" s="103"/>
      <c r="R12" s="103"/>
      <c r="S12" s="103"/>
      <c r="T12" s="103"/>
      <c r="U12" s="104"/>
      <c r="V12" s="53">
        <f t="shared" si="4"/>
        <v>54.319999999999993</v>
      </c>
      <c r="W12" s="54">
        <f t="shared" si="5"/>
        <v>1</v>
      </c>
      <c r="X12" s="51">
        <f t="shared" si="6"/>
        <v>0</v>
      </c>
      <c r="Y12" s="55">
        <f t="shared" si="7"/>
        <v>55.319999999999993</v>
      </c>
      <c r="Z12" s="56">
        <f t="shared" si="8"/>
        <v>28.904555314533631</v>
      </c>
      <c r="AA12" s="49">
        <v>25.84</v>
      </c>
      <c r="AB12" s="50"/>
      <c r="AC12" s="50"/>
      <c r="AD12" s="50"/>
      <c r="AE12" s="103"/>
      <c r="AF12" s="103"/>
      <c r="AG12" s="103"/>
      <c r="AH12" s="103"/>
      <c r="AI12" s="103"/>
      <c r="AJ12" s="104"/>
      <c r="AK12" s="53">
        <f t="shared" si="9"/>
        <v>25.84</v>
      </c>
      <c r="AL12" s="54">
        <f t="shared" si="10"/>
        <v>0</v>
      </c>
      <c r="AM12" s="51">
        <f t="shared" si="11"/>
        <v>0</v>
      </c>
      <c r="AN12" s="55">
        <f t="shared" si="12"/>
        <v>25.84</v>
      </c>
      <c r="AO12" s="56">
        <f t="shared" si="13"/>
        <v>65.325077399380802</v>
      </c>
      <c r="AP12" s="49">
        <v>32.380000000000003</v>
      </c>
      <c r="AQ12" s="50"/>
      <c r="AR12" s="50"/>
      <c r="AS12" s="103"/>
      <c r="AT12" s="103"/>
      <c r="AU12" s="103"/>
      <c r="AV12" s="103"/>
      <c r="AW12" s="103"/>
      <c r="AX12" s="104"/>
      <c r="AY12" s="53">
        <f t="shared" si="14"/>
        <v>32.380000000000003</v>
      </c>
      <c r="AZ12" s="54">
        <f t="shared" si="15"/>
        <v>0</v>
      </c>
      <c r="BA12" s="51">
        <f t="shared" si="16"/>
        <v>0</v>
      </c>
      <c r="BB12" s="55">
        <f t="shared" si="17"/>
        <v>32.380000000000003</v>
      </c>
      <c r="BC12" s="82">
        <f t="shared" si="18"/>
        <v>91.93946880790611</v>
      </c>
      <c r="BD12" s="49">
        <v>77.400000000000006</v>
      </c>
      <c r="BE12" s="50"/>
      <c r="BF12" s="50"/>
      <c r="BG12" s="103"/>
      <c r="BH12" s="103"/>
      <c r="BI12" s="103"/>
      <c r="BJ12" s="103"/>
      <c r="BK12" s="103"/>
      <c r="BL12" s="104"/>
      <c r="BM12" s="53">
        <f t="shared" si="19"/>
        <v>77.400000000000006</v>
      </c>
      <c r="BN12" s="54">
        <f t="shared" si="20"/>
        <v>0</v>
      </c>
      <c r="BO12" s="51">
        <f t="shared" si="21"/>
        <v>0</v>
      </c>
      <c r="BP12" s="55">
        <f t="shared" si="22"/>
        <v>77.400000000000006</v>
      </c>
      <c r="BQ12" s="56">
        <f t="shared" si="23"/>
        <v>71.550387596899228</v>
      </c>
      <c r="BR12" s="49"/>
      <c r="BS12" s="50"/>
      <c r="BT12" s="50"/>
      <c r="BU12" s="103"/>
      <c r="BV12" s="103"/>
      <c r="BW12" s="103"/>
      <c r="BX12" s="103"/>
      <c r="BY12" s="103"/>
      <c r="BZ12" s="104"/>
      <c r="CA12" s="53"/>
      <c r="CB12" s="54"/>
      <c r="CC12" s="51"/>
      <c r="CD12" s="55"/>
      <c r="CE12" s="56" t="str">
        <f t="shared" si="24"/>
        <v/>
      </c>
      <c r="CF12" s="49"/>
      <c r="CG12" s="50"/>
      <c r="CH12" s="51"/>
      <c r="CI12" s="51"/>
      <c r="CJ12" s="51"/>
      <c r="CK12" s="51"/>
      <c r="CL12" s="52"/>
      <c r="CM12" s="53"/>
      <c r="CN12" s="54"/>
      <c r="CO12" s="51"/>
      <c r="CP12" s="55"/>
      <c r="CQ12" s="49"/>
      <c r="CR12" s="50"/>
      <c r="CS12" s="51"/>
      <c r="CT12" s="51"/>
      <c r="CU12" s="51"/>
      <c r="CV12" s="51"/>
      <c r="CW12" s="52"/>
      <c r="CX12" s="53"/>
      <c r="CY12" s="54"/>
      <c r="CZ12" s="51"/>
      <c r="DA12" s="55"/>
      <c r="DB12" s="49"/>
      <c r="DC12" s="50"/>
      <c r="DD12" s="51"/>
      <c r="DE12" s="51"/>
      <c r="DF12" s="51"/>
      <c r="DG12" s="51"/>
      <c r="DH12" s="52"/>
      <c r="DI12" s="53"/>
      <c r="DJ12" s="54"/>
      <c r="DK12" s="51"/>
      <c r="DL12" s="90"/>
    </row>
    <row r="13" spans="1:116" ht="15.6" customHeight="1">
      <c r="A13" s="89">
        <v>9</v>
      </c>
      <c r="B13" s="42">
        <v>8</v>
      </c>
      <c r="C13" s="60" t="s">
        <v>46</v>
      </c>
      <c r="D13" s="62">
        <f t="shared" si="25"/>
        <v>207.89537345163521</v>
      </c>
      <c r="E13" s="45">
        <f t="shared" si="0"/>
        <v>232.48</v>
      </c>
      <c r="F13" s="46">
        <f t="shared" si="1"/>
        <v>206.48</v>
      </c>
      <c r="G13" s="47">
        <f t="shared" si="2"/>
        <v>5</v>
      </c>
      <c r="H13" s="48">
        <f t="shared" si="3"/>
        <v>21</v>
      </c>
      <c r="I13" s="49">
        <v>66.55</v>
      </c>
      <c r="J13" s="50"/>
      <c r="K13" s="50"/>
      <c r="L13" s="50"/>
      <c r="M13" s="50"/>
      <c r="N13" s="50"/>
      <c r="O13" s="50"/>
      <c r="P13" s="103">
        <v>1</v>
      </c>
      <c r="Q13" s="103">
        <v>1</v>
      </c>
      <c r="R13" s="103"/>
      <c r="S13" s="103"/>
      <c r="T13" s="103"/>
      <c r="U13" s="104"/>
      <c r="V13" s="53">
        <f t="shared" si="4"/>
        <v>66.55</v>
      </c>
      <c r="W13" s="54">
        <f t="shared" si="5"/>
        <v>1</v>
      </c>
      <c r="X13" s="51">
        <f t="shared" si="6"/>
        <v>5</v>
      </c>
      <c r="Y13" s="55">
        <f t="shared" si="7"/>
        <v>72.55</v>
      </c>
      <c r="Z13" s="56">
        <f t="shared" si="8"/>
        <v>22.039972432804966</v>
      </c>
      <c r="AA13" s="49">
        <v>33.15</v>
      </c>
      <c r="AB13" s="50"/>
      <c r="AC13" s="50"/>
      <c r="AD13" s="50"/>
      <c r="AE13" s="103"/>
      <c r="AF13" s="103"/>
      <c r="AG13" s="103"/>
      <c r="AH13" s="103"/>
      <c r="AI13" s="103"/>
      <c r="AJ13" s="104"/>
      <c r="AK13" s="53">
        <f t="shared" si="9"/>
        <v>33.15</v>
      </c>
      <c r="AL13" s="54">
        <f t="shared" si="10"/>
        <v>0</v>
      </c>
      <c r="AM13" s="51">
        <f t="shared" si="11"/>
        <v>0</v>
      </c>
      <c r="AN13" s="55">
        <f t="shared" si="12"/>
        <v>33.15</v>
      </c>
      <c r="AO13" s="56">
        <f t="shared" si="13"/>
        <v>50.920060331825034</v>
      </c>
      <c r="AP13" s="49">
        <v>43.5</v>
      </c>
      <c r="AQ13" s="50"/>
      <c r="AR13" s="50"/>
      <c r="AS13" s="103"/>
      <c r="AT13" s="103"/>
      <c r="AU13" s="103"/>
      <c r="AV13" s="103"/>
      <c r="AW13" s="103"/>
      <c r="AX13" s="104"/>
      <c r="AY13" s="53">
        <f t="shared" si="14"/>
        <v>43.5</v>
      </c>
      <c r="AZ13" s="54">
        <f t="shared" si="15"/>
        <v>0</v>
      </c>
      <c r="BA13" s="51">
        <f t="shared" si="16"/>
        <v>0</v>
      </c>
      <c r="BB13" s="55">
        <f t="shared" si="17"/>
        <v>43.5</v>
      </c>
      <c r="BC13" s="82">
        <f t="shared" si="18"/>
        <v>68.436781609195393</v>
      </c>
      <c r="BD13" s="49">
        <v>63.28</v>
      </c>
      <c r="BE13" s="50"/>
      <c r="BF13" s="50"/>
      <c r="BG13" s="103">
        <v>20</v>
      </c>
      <c r="BH13" s="103"/>
      <c r="BI13" s="103"/>
      <c r="BJ13" s="103"/>
      <c r="BK13" s="103"/>
      <c r="BL13" s="104"/>
      <c r="BM13" s="53">
        <f t="shared" si="19"/>
        <v>63.28</v>
      </c>
      <c r="BN13" s="54">
        <f t="shared" si="20"/>
        <v>20</v>
      </c>
      <c r="BO13" s="51">
        <f t="shared" si="21"/>
        <v>0</v>
      </c>
      <c r="BP13" s="55">
        <f t="shared" si="22"/>
        <v>83.28</v>
      </c>
      <c r="BQ13" s="56">
        <f t="shared" si="23"/>
        <v>66.498559077809801</v>
      </c>
      <c r="BR13" s="49"/>
      <c r="BS13" s="50"/>
      <c r="BT13" s="50"/>
      <c r="BU13" s="103"/>
      <c r="BV13" s="103"/>
      <c r="BW13" s="103"/>
      <c r="BX13" s="103"/>
      <c r="BY13" s="103"/>
      <c r="BZ13" s="104"/>
      <c r="CA13" s="53">
        <f>BR13+BS13+BT13</f>
        <v>0</v>
      </c>
      <c r="CB13" s="54">
        <f>BU13</f>
        <v>0</v>
      </c>
      <c r="CC13" s="51">
        <f>(BV13*5)+(BW13*10)+(BX13*10)+(BY13*15)+(BZ13*20)</f>
        <v>0</v>
      </c>
      <c r="CD13" s="55">
        <f>CA13+CB13+CC13</f>
        <v>0</v>
      </c>
      <c r="CE13" s="56" t="str">
        <f t="shared" si="24"/>
        <v/>
      </c>
      <c r="CF13" s="49"/>
      <c r="CG13" s="50"/>
      <c r="CH13" s="51"/>
      <c r="CI13" s="51"/>
      <c r="CJ13" s="51"/>
      <c r="CK13" s="51"/>
      <c r="CL13" s="52"/>
      <c r="CM13" s="53">
        <f>CF13+CG13</f>
        <v>0</v>
      </c>
      <c r="CN13" s="54">
        <f>CH13/2</f>
        <v>0</v>
      </c>
      <c r="CO13" s="51">
        <f>(CH13*5)+(CI13*10)+(CJ13*10)+(CK13*15)+(CL13*20)</f>
        <v>0</v>
      </c>
      <c r="CP13" s="55">
        <f>CM13+CN13+CO13</f>
        <v>0</v>
      </c>
      <c r="CQ13" s="49"/>
      <c r="CR13" s="50"/>
      <c r="CS13" s="51"/>
      <c r="CT13" s="51"/>
      <c r="CU13" s="51"/>
      <c r="CV13" s="51"/>
      <c r="CW13" s="52"/>
      <c r="CX13" s="53">
        <f>CQ13+CR13</f>
        <v>0</v>
      </c>
      <c r="CY13" s="54">
        <f>CS13/2</f>
        <v>0</v>
      </c>
      <c r="CZ13" s="51">
        <f>(CT13*3)+(CU13*5)+(CV13*5)+(CW13*20)</f>
        <v>0</v>
      </c>
      <c r="DA13" s="55">
        <f>CX13+CY13+CZ13</f>
        <v>0</v>
      </c>
      <c r="DB13" s="49"/>
      <c r="DC13" s="50"/>
      <c r="DD13" s="51"/>
      <c r="DE13" s="51"/>
      <c r="DF13" s="51"/>
      <c r="DG13" s="51"/>
      <c r="DH13" s="52"/>
      <c r="DI13" s="53">
        <f>DB13+DC13</f>
        <v>0</v>
      </c>
      <c r="DJ13" s="54">
        <f>DD13/2</f>
        <v>0</v>
      </c>
      <c r="DK13" s="51">
        <f>(DE13*3)+(DF13*5)+(DG13*5)+(DH13*20)</f>
        <v>0</v>
      </c>
      <c r="DL13" s="90">
        <f>DI13+DJ13+DK13</f>
        <v>0</v>
      </c>
    </row>
    <row r="14" spans="1:116" ht="15.6" customHeight="1">
      <c r="A14" s="89">
        <v>10</v>
      </c>
      <c r="B14" s="42">
        <v>9</v>
      </c>
      <c r="C14" s="60" t="s">
        <v>47</v>
      </c>
      <c r="D14" s="61">
        <f t="shared" si="25"/>
        <v>189.45987025038846</v>
      </c>
      <c r="E14" s="45">
        <f t="shared" si="0"/>
        <v>242.89</v>
      </c>
      <c r="F14" s="46">
        <f t="shared" si="1"/>
        <v>229.89</v>
      </c>
      <c r="G14" s="47">
        <f t="shared" si="2"/>
        <v>0</v>
      </c>
      <c r="H14" s="48">
        <f t="shared" si="3"/>
        <v>13</v>
      </c>
      <c r="I14" s="49">
        <v>65.510000000000005</v>
      </c>
      <c r="J14" s="50"/>
      <c r="K14" s="50"/>
      <c r="L14" s="50"/>
      <c r="M14" s="50"/>
      <c r="N14" s="50"/>
      <c r="O14" s="50"/>
      <c r="P14" s="103">
        <v>2</v>
      </c>
      <c r="Q14" s="103"/>
      <c r="R14" s="103"/>
      <c r="S14" s="103"/>
      <c r="T14" s="103"/>
      <c r="U14" s="104"/>
      <c r="V14" s="53">
        <f t="shared" si="4"/>
        <v>65.510000000000005</v>
      </c>
      <c r="W14" s="54">
        <f t="shared" si="5"/>
        <v>2</v>
      </c>
      <c r="X14" s="51">
        <f t="shared" si="6"/>
        <v>0</v>
      </c>
      <c r="Y14" s="55">
        <f t="shared" si="7"/>
        <v>67.510000000000005</v>
      </c>
      <c r="Z14" s="56">
        <f t="shared" si="8"/>
        <v>23.685379943712043</v>
      </c>
      <c r="AA14" s="49">
        <v>43.13</v>
      </c>
      <c r="AB14" s="50"/>
      <c r="AC14" s="50"/>
      <c r="AD14" s="50"/>
      <c r="AE14" s="103"/>
      <c r="AF14" s="103"/>
      <c r="AG14" s="103"/>
      <c r="AH14" s="103"/>
      <c r="AI14" s="103"/>
      <c r="AJ14" s="104"/>
      <c r="AK14" s="53">
        <f t="shared" si="9"/>
        <v>43.13</v>
      </c>
      <c r="AL14" s="54">
        <f t="shared" si="10"/>
        <v>0</v>
      </c>
      <c r="AM14" s="51">
        <f t="shared" si="11"/>
        <v>0</v>
      </c>
      <c r="AN14" s="55">
        <f t="shared" si="12"/>
        <v>43.13</v>
      </c>
      <c r="AO14" s="56">
        <f t="shared" si="13"/>
        <v>39.137491305355901</v>
      </c>
      <c r="AP14" s="49">
        <v>50.67</v>
      </c>
      <c r="AQ14" s="50"/>
      <c r="AR14" s="50"/>
      <c r="AS14" s="103"/>
      <c r="AT14" s="103"/>
      <c r="AU14" s="103"/>
      <c r="AV14" s="103"/>
      <c r="AW14" s="103"/>
      <c r="AX14" s="104"/>
      <c r="AY14" s="53">
        <f t="shared" si="14"/>
        <v>50.67</v>
      </c>
      <c r="AZ14" s="54">
        <f t="shared" si="15"/>
        <v>0</v>
      </c>
      <c r="BA14" s="51">
        <f t="shared" si="16"/>
        <v>0</v>
      </c>
      <c r="BB14" s="55">
        <f t="shared" si="17"/>
        <v>50.67</v>
      </c>
      <c r="BC14" s="82">
        <f t="shared" si="18"/>
        <v>58.752713637260698</v>
      </c>
      <c r="BD14" s="49">
        <v>70.58</v>
      </c>
      <c r="BE14" s="50"/>
      <c r="BF14" s="50"/>
      <c r="BG14" s="103">
        <v>11</v>
      </c>
      <c r="BH14" s="103"/>
      <c r="BI14" s="103"/>
      <c r="BJ14" s="103"/>
      <c r="BK14" s="103"/>
      <c r="BL14" s="104"/>
      <c r="BM14" s="53">
        <f t="shared" si="19"/>
        <v>70.58</v>
      </c>
      <c r="BN14" s="54">
        <f t="shared" si="20"/>
        <v>11</v>
      </c>
      <c r="BO14" s="51">
        <f t="shared" si="21"/>
        <v>0</v>
      </c>
      <c r="BP14" s="55">
        <f t="shared" si="22"/>
        <v>81.58</v>
      </c>
      <c r="BQ14" s="56">
        <f t="shared" si="23"/>
        <v>67.884285364059821</v>
      </c>
      <c r="BR14" s="49"/>
      <c r="BS14" s="50"/>
      <c r="BT14" s="50"/>
      <c r="BU14" s="103"/>
      <c r="BV14" s="103"/>
      <c r="BW14" s="103"/>
      <c r="BX14" s="103"/>
      <c r="BY14" s="103"/>
      <c r="BZ14" s="104"/>
      <c r="CA14" s="53"/>
      <c r="CB14" s="54"/>
      <c r="CC14" s="51"/>
      <c r="CD14" s="55"/>
      <c r="CE14" s="56" t="str">
        <f t="shared" si="24"/>
        <v/>
      </c>
      <c r="CF14" s="49"/>
      <c r="CG14" s="50"/>
      <c r="CH14" s="51"/>
      <c r="CI14" s="51"/>
      <c r="CJ14" s="51"/>
      <c r="CK14" s="51"/>
      <c r="CL14" s="52"/>
      <c r="CM14" s="53"/>
      <c r="CN14" s="54"/>
      <c r="CO14" s="51"/>
      <c r="CP14" s="55"/>
      <c r="CQ14" s="49"/>
      <c r="CR14" s="50"/>
      <c r="CS14" s="51"/>
      <c r="CT14" s="51"/>
      <c r="CU14" s="51"/>
      <c r="CV14" s="51"/>
      <c r="CW14" s="52"/>
      <c r="CX14" s="53"/>
      <c r="CY14" s="54"/>
      <c r="CZ14" s="51"/>
      <c r="DA14" s="55"/>
      <c r="DB14" s="49"/>
      <c r="DC14" s="50"/>
      <c r="DD14" s="51"/>
      <c r="DE14" s="51"/>
      <c r="DF14" s="51"/>
      <c r="DG14" s="51"/>
      <c r="DH14" s="52"/>
      <c r="DI14" s="53"/>
      <c r="DJ14" s="54"/>
      <c r="DK14" s="51"/>
      <c r="DL14" s="90"/>
    </row>
    <row r="15" spans="1:116" ht="15.6" customHeight="1">
      <c r="A15" s="89">
        <v>11</v>
      </c>
      <c r="B15" s="42">
        <v>10</v>
      </c>
      <c r="C15" s="60" t="s">
        <v>48</v>
      </c>
      <c r="D15" s="61">
        <f t="shared" si="25"/>
        <v>176.4563216578083</v>
      </c>
      <c r="E15" s="45">
        <f t="shared" si="0"/>
        <v>259.42</v>
      </c>
      <c r="F15" s="46">
        <f t="shared" si="1"/>
        <v>237.42000000000002</v>
      </c>
      <c r="G15" s="47">
        <f t="shared" si="2"/>
        <v>0</v>
      </c>
      <c r="H15" s="48">
        <f t="shared" si="3"/>
        <v>22</v>
      </c>
      <c r="I15" s="49">
        <v>78.319999999999993</v>
      </c>
      <c r="J15" s="50"/>
      <c r="K15" s="50"/>
      <c r="L15" s="50"/>
      <c r="M15" s="50"/>
      <c r="N15" s="50"/>
      <c r="O15" s="50">
        <v>-25</v>
      </c>
      <c r="P15" s="103">
        <v>2</v>
      </c>
      <c r="Q15" s="103"/>
      <c r="R15" s="103"/>
      <c r="S15" s="103"/>
      <c r="T15" s="103"/>
      <c r="U15" s="104"/>
      <c r="V15" s="53">
        <f t="shared" si="4"/>
        <v>53.319999999999993</v>
      </c>
      <c r="W15" s="54">
        <f t="shared" si="5"/>
        <v>2</v>
      </c>
      <c r="X15" s="51">
        <f t="shared" si="6"/>
        <v>0</v>
      </c>
      <c r="Y15" s="55">
        <f t="shared" si="7"/>
        <v>55.319999999999993</v>
      </c>
      <c r="Z15" s="56">
        <f t="shared" si="8"/>
        <v>28.904555314533631</v>
      </c>
      <c r="AA15" s="49">
        <v>40.9</v>
      </c>
      <c r="AB15" s="50"/>
      <c r="AC15" s="50"/>
      <c r="AD15" s="50"/>
      <c r="AE15" s="103"/>
      <c r="AF15" s="103"/>
      <c r="AG15" s="103"/>
      <c r="AH15" s="103"/>
      <c r="AI15" s="103"/>
      <c r="AJ15" s="104"/>
      <c r="AK15" s="53">
        <f t="shared" si="9"/>
        <v>40.9</v>
      </c>
      <c r="AL15" s="54">
        <f t="shared" si="10"/>
        <v>0</v>
      </c>
      <c r="AM15" s="51">
        <f t="shared" si="11"/>
        <v>0</v>
      </c>
      <c r="AN15" s="55">
        <f t="shared" si="12"/>
        <v>40.9</v>
      </c>
      <c r="AO15" s="56">
        <f t="shared" si="13"/>
        <v>41.271393643031786</v>
      </c>
      <c r="AP15" s="49">
        <v>53.24</v>
      </c>
      <c r="AQ15" s="50"/>
      <c r="AR15" s="50"/>
      <c r="AS15" s="103"/>
      <c r="AT15" s="103"/>
      <c r="AU15" s="103"/>
      <c r="AV15" s="103"/>
      <c r="AW15" s="103"/>
      <c r="AX15" s="104"/>
      <c r="AY15" s="53">
        <f t="shared" si="14"/>
        <v>53.24</v>
      </c>
      <c r="AZ15" s="54">
        <f t="shared" si="15"/>
        <v>0</v>
      </c>
      <c r="BA15" s="51">
        <f t="shared" si="16"/>
        <v>0</v>
      </c>
      <c r="BB15" s="55">
        <f t="shared" si="17"/>
        <v>53.24</v>
      </c>
      <c r="BC15" s="82">
        <f t="shared" si="18"/>
        <v>55.916604057099917</v>
      </c>
      <c r="BD15" s="49">
        <v>89.96</v>
      </c>
      <c r="BE15" s="50"/>
      <c r="BF15" s="50"/>
      <c r="BG15" s="103">
        <v>20</v>
      </c>
      <c r="BH15" s="103"/>
      <c r="BI15" s="103"/>
      <c r="BJ15" s="103"/>
      <c r="BK15" s="103"/>
      <c r="BL15" s="104"/>
      <c r="BM15" s="53">
        <f t="shared" si="19"/>
        <v>89.96</v>
      </c>
      <c r="BN15" s="54">
        <f t="shared" si="20"/>
        <v>20</v>
      </c>
      <c r="BO15" s="51">
        <f t="shared" si="21"/>
        <v>0</v>
      </c>
      <c r="BP15" s="55">
        <f t="shared" si="22"/>
        <v>109.96</v>
      </c>
      <c r="BQ15" s="56">
        <f t="shared" si="23"/>
        <v>50.363768643142969</v>
      </c>
      <c r="BR15" s="49"/>
      <c r="BS15" s="50"/>
      <c r="BT15" s="50"/>
      <c r="BU15" s="103"/>
      <c r="BV15" s="103"/>
      <c r="BW15" s="103"/>
      <c r="BX15" s="103"/>
      <c r="BY15" s="103"/>
      <c r="BZ15" s="104"/>
      <c r="CA15" s="53"/>
      <c r="CB15" s="54"/>
      <c r="CC15" s="51"/>
      <c r="CD15" s="55"/>
      <c r="CE15" s="56" t="str">
        <f t="shared" si="24"/>
        <v/>
      </c>
      <c r="CF15" s="49"/>
      <c r="CG15" s="50"/>
      <c r="CH15" s="51"/>
      <c r="CI15" s="51"/>
      <c r="CJ15" s="51"/>
      <c r="CK15" s="51"/>
      <c r="CL15" s="52"/>
      <c r="CM15" s="53"/>
      <c r="CN15" s="54"/>
      <c r="CO15" s="51"/>
      <c r="CP15" s="55"/>
      <c r="CQ15" s="49"/>
      <c r="CR15" s="50"/>
      <c r="CS15" s="51"/>
      <c r="CT15" s="51"/>
      <c r="CU15" s="51"/>
      <c r="CV15" s="51"/>
      <c r="CW15" s="52"/>
      <c r="CX15" s="53"/>
      <c r="CY15" s="54"/>
      <c r="CZ15" s="51"/>
      <c r="DA15" s="55"/>
      <c r="DB15" s="49"/>
      <c r="DC15" s="50"/>
      <c r="DD15" s="51"/>
      <c r="DE15" s="51"/>
      <c r="DF15" s="51"/>
      <c r="DG15" s="51"/>
      <c r="DH15" s="52"/>
      <c r="DI15" s="53"/>
      <c r="DJ15" s="54"/>
      <c r="DK15" s="51"/>
      <c r="DL15" s="90"/>
    </row>
    <row r="16" spans="1:116" ht="15">
      <c r="A16" s="89">
        <v>12</v>
      </c>
      <c r="B16" s="42">
        <v>11</v>
      </c>
      <c r="C16" s="60" t="s">
        <v>49</v>
      </c>
      <c r="D16" s="61">
        <f t="shared" si="25"/>
        <v>168.07115660589068</v>
      </c>
      <c r="E16" s="45">
        <f t="shared" si="0"/>
        <v>298.93</v>
      </c>
      <c r="F16" s="46">
        <f t="shared" si="1"/>
        <v>288.93</v>
      </c>
      <c r="G16" s="47">
        <f t="shared" si="2"/>
        <v>0</v>
      </c>
      <c r="H16" s="48">
        <f t="shared" si="3"/>
        <v>10</v>
      </c>
      <c r="I16" s="49">
        <v>103.12</v>
      </c>
      <c r="J16" s="50"/>
      <c r="K16" s="50"/>
      <c r="L16" s="50"/>
      <c r="M16" s="50"/>
      <c r="N16" s="50"/>
      <c r="O16" s="50"/>
      <c r="P16" s="103"/>
      <c r="Q16" s="103"/>
      <c r="R16" s="103"/>
      <c r="S16" s="103"/>
      <c r="T16" s="103"/>
      <c r="U16" s="104"/>
      <c r="V16" s="53">
        <f t="shared" si="4"/>
        <v>103.12</v>
      </c>
      <c r="W16" s="54">
        <f t="shared" si="5"/>
        <v>0</v>
      </c>
      <c r="X16" s="51">
        <f t="shared" si="6"/>
        <v>0</v>
      </c>
      <c r="Y16" s="55">
        <f t="shared" si="7"/>
        <v>103.12</v>
      </c>
      <c r="Z16" s="56">
        <f t="shared" si="8"/>
        <v>15.506206361520562</v>
      </c>
      <c r="AA16" s="49">
        <v>47.3</v>
      </c>
      <c r="AB16" s="50"/>
      <c r="AC16" s="50"/>
      <c r="AD16" s="50"/>
      <c r="AE16" s="103"/>
      <c r="AF16" s="103"/>
      <c r="AG16" s="103"/>
      <c r="AH16" s="103"/>
      <c r="AI16" s="103"/>
      <c r="AJ16" s="104"/>
      <c r="AK16" s="53">
        <f t="shared" si="9"/>
        <v>47.3</v>
      </c>
      <c r="AL16" s="54">
        <f t="shared" si="10"/>
        <v>0</v>
      </c>
      <c r="AM16" s="51">
        <f t="shared" si="11"/>
        <v>0</v>
      </c>
      <c r="AN16" s="55">
        <f t="shared" si="12"/>
        <v>47.3</v>
      </c>
      <c r="AO16" s="56">
        <f t="shared" si="13"/>
        <v>35.687103594080341</v>
      </c>
      <c r="AP16" s="49">
        <v>48.33</v>
      </c>
      <c r="AQ16" s="50"/>
      <c r="AR16" s="50"/>
      <c r="AS16" s="103"/>
      <c r="AT16" s="103"/>
      <c r="AU16" s="103"/>
      <c r="AV16" s="103"/>
      <c r="AW16" s="103"/>
      <c r="AX16" s="104"/>
      <c r="AY16" s="53">
        <f t="shared" si="14"/>
        <v>48.33</v>
      </c>
      <c r="AZ16" s="54">
        <f t="shared" si="15"/>
        <v>0</v>
      </c>
      <c r="BA16" s="51">
        <f t="shared" si="16"/>
        <v>0</v>
      </c>
      <c r="BB16" s="55">
        <f t="shared" si="17"/>
        <v>48.33</v>
      </c>
      <c r="BC16" s="82">
        <f t="shared" si="18"/>
        <v>61.597351541485622</v>
      </c>
      <c r="BD16" s="49">
        <v>90.18</v>
      </c>
      <c r="BE16" s="50"/>
      <c r="BF16" s="50"/>
      <c r="BG16" s="103">
        <v>10</v>
      </c>
      <c r="BH16" s="103"/>
      <c r="BI16" s="103"/>
      <c r="BJ16" s="103"/>
      <c r="BK16" s="103"/>
      <c r="BL16" s="104"/>
      <c r="BM16" s="53">
        <f t="shared" si="19"/>
        <v>90.18</v>
      </c>
      <c r="BN16" s="54">
        <f t="shared" si="20"/>
        <v>10</v>
      </c>
      <c r="BO16" s="51">
        <f t="shared" si="21"/>
        <v>0</v>
      </c>
      <c r="BP16" s="55">
        <f t="shared" si="22"/>
        <v>100.18</v>
      </c>
      <c r="BQ16" s="56">
        <f t="shared" si="23"/>
        <v>55.280495108804153</v>
      </c>
      <c r="BR16" s="49"/>
      <c r="BS16" s="50"/>
      <c r="BT16" s="50"/>
      <c r="BU16" s="103"/>
      <c r="BV16" s="103"/>
      <c r="BW16" s="103"/>
      <c r="BX16" s="103"/>
      <c r="BY16" s="103"/>
      <c r="BZ16" s="104"/>
      <c r="CA16" s="53"/>
      <c r="CB16" s="54"/>
      <c r="CC16" s="51"/>
      <c r="CD16" s="55"/>
      <c r="CE16" s="56" t="str">
        <f t="shared" si="24"/>
        <v/>
      </c>
      <c r="CF16" s="49"/>
      <c r="CG16" s="50"/>
      <c r="CH16" s="51"/>
      <c r="CI16" s="51"/>
      <c r="CJ16" s="51"/>
      <c r="CK16" s="51"/>
      <c r="CL16" s="52"/>
      <c r="CM16" s="53"/>
      <c r="CN16" s="54"/>
      <c r="CO16" s="51"/>
      <c r="CP16" s="55"/>
      <c r="CQ16" s="49"/>
      <c r="CR16" s="50"/>
      <c r="CS16" s="51"/>
      <c r="CT16" s="51"/>
      <c r="CU16" s="51"/>
      <c r="CV16" s="51"/>
      <c r="CW16" s="52"/>
      <c r="CX16" s="53"/>
      <c r="CY16" s="54"/>
      <c r="CZ16" s="51"/>
      <c r="DA16" s="55"/>
      <c r="DB16" s="49"/>
      <c r="DC16" s="50"/>
      <c r="DD16" s="51"/>
      <c r="DE16" s="51"/>
      <c r="DF16" s="51"/>
      <c r="DG16" s="51"/>
      <c r="DH16" s="52"/>
      <c r="DI16" s="53"/>
      <c r="DJ16" s="54"/>
      <c r="DK16" s="51"/>
      <c r="DL16" s="90"/>
    </row>
    <row r="17" spans="1:116" ht="15.6" customHeight="1">
      <c r="A17" s="89">
        <v>13</v>
      </c>
      <c r="B17" s="42">
        <v>12</v>
      </c>
      <c r="C17" s="60" t="s">
        <v>50</v>
      </c>
      <c r="D17" s="61">
        <f t="shared" si="25"/>
        <v>141.726589584652</v>
      </c>
      <c r="E17" s="45">
        <f t="shared" si="0"/>
        <v>322.99</v>
      </c>
      <c r="F17" s="46">
        <f t="shared" si="1"/>
        <v>320.99</v>
      </c>
      <c r="G17" s="47">
        <f t="shared" si="2"/>
        <v>0</v>
      </c>
      <c r="H17" s="48">
        <f t="shared" si="3"/>
        <v>2</v>
      </c>
      <c r="I17" s="49">
        <v>88.82</v>
      </c>
      <c r="J17" s="50"/>
      <c r="K17" s="50"/>
      <c r="L17" s="50"/>
      <c r="M17" s="50"/>
      <c r="N17" s="50"/>
      <c r="O17" s="50"/>
      <c r="P17" s="103"/>
      <c r="Q17" s="103"/>
      <c r="R17" s="103"/>
      <c r="S17" s="103"/>
      <c r="T17" s="103"/>
      <c r="U17" s="104"/>
      <c r="V17" s="53">
        <f t="shared" si="4"/>
        <v>88.82</v>
      </c>
      <c r="W17" s="54">
        <f t="shared" si="5"/>
        <v>0</v>
      </c>
      <c r="X17" s="51">
        <f t="shared" si="6"/>
        <v>0</v>
      </c>
      <c r="Y17" s="55">
        <f t="shared" si="7"/>
        <v>88.82</v>
      </c>
      <c r="Z17" s="56">
        <f t="shared" si="8"/>
        <v>18.002702094122949</v>
      </c>
      <c r="AA17" s="49">
        <v>58.73</v>
      </c>
      <c r="AB17" s="50"/>
      <c r="AC17" s="50"/>
      <c r="AD17" s="50"/>
      <c r="AE17" s="103"/>
      <c r="AF17" s="103"/>
      <c r="AG17" s="103"/>
      <c r="AH17" s="103"/>
      <c r="AI17" s="103"/>
      <c r="AJ17" s="104"/>
      <c r="AK17" s="53">
        <f t="shared" si="9"/>
        <v>58.73</v>
      </c>
      <c r="AL17" s="54">
        <f t="shared" si="10"/>
        <v>0</v>
      </c>
      <c r="AM17" s="51">
        <f t="shared" si="11"/>
        <v>0</v>
      </c>
      <c r="AN17" s="55">
        <f t="shared" si="12"/>
        <v>58.73</v>
      </c>
      <c r="AO17" s="56">
        <f t="shared" si="13"/>
        <v>28.741699301890005</v>
      </c>
      <c r="AP17" s="49">
        <v>70.69</v>
      </c>
      <c r="AQ17" s="50"/>
      <c r="AR17" s="50"/>
      <c r="AS17" s="103"/>
      <c r="AT17" s="103"/>
      <c r="AU17" s="103"/>
      <c r="AV17" s="103"/>
      <c r="AW17" s="103"/>
      <c r="AX17" s="104"/>
      <c r="AY17" s="53">
        <f t="shared" si="14"/>
        <v>70.69</v>
      </c>
      <c r="AZ17" s="54">
        <f t="shared" si="15"/>
        <v>0</v>
      </c>
      <c r="BA17" s="51">
        <f t="shared" si="16"/>
        <v>0</v>
      </c>
      <c r="BB17" s="55">
        <f t="shared" si="17"/>
        <v>70.69</v>
      </c>
      <c r="BC17" s="82">
        <f t="shared" si="18"/>
        <v>42.113453105106807</v>
      </c>
      <c r="BD17" s="49">
        <v>102.75</v>
      </c>
      <c r="BE17" s="50"/>
      <c r="BF17" s="50"/>
      <c r="BG17" s="103">
        <v>2</v>
      </c>
      <c r="BH17" s="103"/>
      <c r="BI17" s="103"/>
      <c r="BJ17" s="103"/>
      <c r="BK17" s="103"/>
      <c r="BL17" s="104"/>
      <c r="BM17" s="53">
        <f t="shared" si="19"/>
        <v>102.75</v>
      </c>
      <c r="BN17" s="54">
        <f t="shared" si="20"/>
        <v>2</v>
      </c>
      <c r="BO17" s="51">
        <f t="shared" si="21"/>
        <v>0</v>
      </c>
      <c r="BP17" s="55">
        <f t="shared" si="22"/>
        <v>104.75</v>
      </c>
      <c r="BQ17" s="56">
        <f t="shared" si="23"/>
        <v>52.868735083532229</v>
      </c>
      <c r="BR17" s="49"/>
      <c r="BS17" s="50"/>
      <c r="BT17" s="50"/>
      <c r="BU17" s="103"/>
      <c r="BV17" s="103"/>
      <c r="BW17" s="103"/>
      <c r="BX17" s="103"/>
      <c r="BY17" s="103"/>
      <c r="BZ17" s="104"/>
      <c r="CA17" s="53"/>
      <c r="CB17" s="54"/>
      <c r="CC17" s="51"/>
      <c r="CD17" s="55"/>
      <c r="CE17" s="56" t="str">
        <f t="shared" si="24"/>
        <v/>
      </c>
      <c r="CF17" s="49"/>
      <c r="CG17" s="50"/>
      <c r="CH17" s="51"/>
      <c r="CI17" s="51"/>
      <c r="CJ17" s="51"/>
      <c r="CK17" s="51"/>
      <c r="CL17" s="52"/>
      <c r="CM17" s="53"/>
      <c r="CN17" s="54"/>
      <c r="CO17" s="51"/>
      <c r="CP17" s="55"/>
      <c r="CQ17" s="49"/>
      <c r="CR17" s="50"/>
      <c r="CS17" s="51"/>
      <c r="CT17" s="51"/>
      <c r="CU17" s="51"/>
      <c r="CV17" s="51"/>
      <c r="CW17" s="52"/>
      <c r="CX17" s="53"/>
      <c r="CY17" s="54"/>
      <c r="CZ17" s="51"/>
      <c r="DA17" s="55"/>
      <c r="DB17" s="49"/>
      <c r="DC17" s="50"/>
      <c r="DD17" s="51"/>
      <c r="DE17" s="51"/>
      <c r="DF17" s="51"/>
      <c r="DG17" s="51"/>
      <c r="DH17" s="52"/>
      <c r="DI17" s="53"/>
      <c r="DJ17" s="54"/>
      <c r="DK17" s="51"/>
      <c r="DL17" s="90"/>
    </row>
    <row r="18" spans="1:116" ht="15.6" customHeight="1">
      <c r="A18" s="89">
        <v>14</v>
      </c>
      <c r="B18" s="42">
        <v>13</v>
      </c>
      <c r="C18" s="60" t="s">
        <v>51</v>
      </c>
      <c r="D18" s="61">
        <f t="shared" si="25"/>
        <v>133.73365263841484</v>
      </c>
      <c r="E18" s="45">
        <f t="shared" si="0"/>
        <v>341.26</v>
      </c>
      <c r="F18" s="46">
        <f t="shared" si="1"/>
        <v>339.26</v>
      </c>
      <c r="G18" s="47">
        <f t="shared" si="2"/>
        <v>0</v>
      </c>
      <c r="H18" s="48">
        <f t="shared" si="3"/>
        <v>2</v>
      </c>
      <c r="I18" s="49">
        <v>88.29</v>
      </c>
      <c r="J18" s="50"/>
      <c r="K18" s="50"/>
      <c r="L18" s="50"/>
      <c r="M18" s="50"/>
      <c r="N18" s="50"/>
      <c r="O18" s="50"/>
      <c r="P18" s="103">
        <v>1</v>
      </c>
      <c r="Q18" s="103"/>
      <c r="R18" s="103"/>
      <c r="S18" s="103"/>
      <c r="T18" s="103"/>
      <c r="U18" s="104"/>
      <c r="V18" s="53">
        <f t="shared" si="4"/>
        <v>88.29</v>
      </c>
      <c r="W18" s="54">
        <f t="shared" si="5"/>
        <v>1</v>
      </c>
      <c r="X18" s="51">
        <f t="shared" si="6"/>
        <v>0</v>
      </c>
      <c r="Y18" s="55">
        <f t="shared" si="7"/>
        <v>89.29</v>
      </c>
      <c r="Z18" s="56">
        <f t="shared" si="8"/>
        <v>17.907940418859898</v>
      </c>
      <c r="AA18" s="49">
        <v>71.260000000000005</v>
      </c>
      <c r="AB18" s="50"/>
      <c r="AC18" s="50"/>
      <c r="AD18" s="50"/>
      <c r="AE18" s="103"/>
      <c r="AF18" s="103"/>
      <c r="AG18" s="103"/>
      <c r="AH18" s="103"/>
      <c r="AI18" s="103"/>
      <c r="AJ18" s="104"/>
      <c r="AK18" s="53">
        <f t="shared" si="9"/>
        <v>71.260000000000005</v>
      </c>
      <c r="AL18" s="54">
        <f t="shared" si="10"/>
        <v>0</v>
      </c>
      <c r="AM18" s="51">
        <f t="shared" si="11"/>
        <v>0</v>
      </c>
      <c r="AN18" s="55">
        <f t="shared" si="12"/>
        <v>71.260000000000005</v>
      </c>
      <c r="AO18" s="56">
        <f t="shared" si="13"/>
        <v>23.687903452147062</v>
      </c>
      <c r="AP18" s="49">
        <v>79.09</v>
      </c>
      <c r="AQ18" s="50"/>
      <c r="AR18" s="50"/>
      <c r="AS18" s="103"/>
      <c r="AT18" s="103"/>
      <c r="AU18" s="103"/>
      <c r="AV18" s="103"/>
      <c r="AW18" s="103"/>
      <c r="AX18" s="104"/>
      <c r="AY18" s="53">
        <f t="shared" si="14"/>
        <v>79.09</v>
      </c>
      <c r="AZ18" s="54">
        <f t="shared" si="15"/>
        <v>0</v>
      </c>
      <c r="BA18" s="51">
        <f t="shared" si="16"/>
        <v>0</v>
      </c>
      <c r="BB18" s="55">
        <f t="shared" si="17"/>
        <v>79.09</v>
      </c>
      <c r="BC18" s="82">
        <f t="shared" si="18"/>
        <v>37.640662536350987</v>
      </c>
      <c r="BD18" s="49">
        <v>100.62</v>
      </c>
      <c r="BE18" s="50"/>
      <c r="BF18" s="50"/>
      <c r="BG18" s="103">
        <v>1</v>
      </c>
      <c r="BH18" s="103"/>
      <c r="BI18" s="103"/>
      <c r="BJ18" s="103"/>
      <c r="BK18" s="103"/>
      <c r="BL18" s="104"/>
      <c r="BM18" s="53">
        <f t="shared" si="19"/>
        <v>100.62</v>
      </c>
      <c r="BN18" s="54">
        <f t="shared" si="20"/>
        <v>1</v>
      </c>
      <c r="BO18" s="51">
        <f t="shared" si="21"/>
        <v>0</v>
      </c>
      <c r="BP18" s="55">
        <f t="shared" si="22"/>
        <v>101.62</v>
      </c>
      <c r="BQ18" s="56">
        <f t="shared" si="23"/>
        <v>54.497146231056881</v>
      </c>
      <c r="BR18" s="49"/>
      <c r="BS18" s="50"/>
      <c r="BT18" s="50"/>
      <c r="BU18" s="103"/>
      <c r="BV18" s="103"/>
      <c r="BW18" s="103"/>
      <c r="BX18" s="103"/>
      <c r="BY18" s="103"/>
      <c r="BZ18" s="104"/>
      <c r="CA18" s="53"/>
      <c r="CB18" s="54"/>
      <c r="CC18" s="51"/>
      <c r="CD18" s="55"/>
      <c r="CE18" s="56" t="str">
        <f t="shared" si="24"/>
        <v/>
      </c>
      <c r="CF18" s="49"/>
      <c r="CG18" s="50"/>
      <c r="CH18" s="51"/>
      <c r="CI18" s="51"/>
      <c r="CJ18" s="51"/>
      <c r="CK18" s="51"/>
      <c r="CL18" s="52"/>
      <c r="CM18" s="53"/>
      <c r="CN18" s="54"/>
      <c r="CO18" s="51"/>
      <c r="CP18" s="55"/>
      <c r="CQ18" s="49"/>
      <c r="CR18" s="50"/>
      <c r="CS18" s="51"/>
      <c r="CT18" s="51"/>
      <c r="CU18" s="51"/>
      <c r="CV18" s="51"/>
      <c r="CW18" s="52"/>
      <c r="CX18" s="53"/>
      <c r="CY18" s="54"/>
      <c r="CZ18" s="51"/>
      <c r="DA18" s="55"/>
      <c r="DB18" s="49"/>
      <c r="DC18" s="50"/>
      <c r="DD18" s="51"/>
      <c r="DE18" s="51"/>
      <c r="DF18" s="51"/>
      <c r="DG18" s="51"/>
      <c r="DH18" s="52"/>
      <c r="DI18" s="53"/>
      <c r="DJ18" s="54"/>
      <c r="DK18" s="51"/>
      <c r="DL18" s="90"/>
    </row>
    <row r="19" spans="1:116" ht="15.6" customHeight="1">
      <c r="A19" s="42"/>
      <c r="B19" s="42">
        <v>1</v>
      </c>
      <c r="C19" s="30" t="s">
        <v>52</v>
      </c>
      <c r="D19" s="63"/>
      <c r="E19" s="45"/>
      <c r="F19" s="46"/>
      <c r="G19" s="47"/>
      <c r="H19" s="48"/>
      <c r="I19" s="49"/>
      <c r="J19" s="50"/>
      <c r="K19" s="50"/>
      <c r="L19" s="50"/>
      <c r="M19" s="50"/>
      <c r="N19" s="50"/>
      <c r="O19" s="50"/>
      <c r="P19" s="51"/>
      <c r="Q19" s="51"/>
      <c r="R19" s="51"/>
      <c r="S19" s="51"/>
      <c r="T19" s="51"/>
      <c r="U19" s="52"/>
      <c r="V19" s="53"/>
      <c r="W19" s="54"/>
      <c r="X19" s="51"/>
      <c r="Y19" s="55"/>
      <c r="Z19" s="56" t="str">
        <f t="shared" si="8"/>
        <v/>
      </c>
      <c r="AA19" s="49"/>
      <c r="AB19" s="50"/>
      <c r="AC19" s="50"/>
      <c r="AD19" s="50"/>
      <c r="AE19" s="51"/>
      <c r="AF19" s="51"/>
      <c r="AG19" s="51"/>
      <c r="AH19" s="51"/>
      <c r="AI19" s="51"/>
      <c r="AJ19" s="52"/>
      <c r="AK19" s="53"/>
      <c r="AL19" s="54"/>
      <c r="AM19" s="51"/>
      <c r="AN19" s="55"/>
      <c r="AO19" s="56" t="str">
        <f t="shared" si="13"/>
        <v/>
      </c>
      <c r="AP19" s="49"/>
      <c r="AQ19" s="50"/>
      <c r="AR19" s="50"/>
      <c r="AS19" s="51"/>
      <c r="AT19" s="51"/>
      <c r="AU19" s="51"/>
      <c r="AV19" s="51"/>
      <c r="AW19" s="51"/>
      <c r="AX19" s="52"/>
      <c r="AY19" s="53"/>
      <c r="AZ19" s="54"/>
      <c r="BA19" s="51"/>
      <c r="BB19" s="55"/>
      <c r="BC19" s="82" t="str">
        <f t="shared" si="18"/>
        <v/>
      </c>
      <c r="BD19" s="49"/>
      <c r="BE19" s="50"/>
      <c r="BF19" s="50"/>
      <c r="BG19" s="51"/>
      <c r="BH19" s="51"/>
      <c r="BI19" s="51"/>
      <c r="BJ19" s="51"/>
      <c r="BK19" s="51"/>
      <c r="BL19" s="52"/>
      <c r="BM19" s="53"/>
      <c r="BN19" s="54"/>
      <c r="BO19" s="51"/>
      <c r="BP19" s="55"/>
      <c r="BQ19" s="56" t="str">
        <f t="shared" si="23"/>
        <v/>
      </c>
      <c r="BR19" s="49"/>
      <c r="BS19" s="50"/>
      <c r="BT19" s="50"/>
      <c r="BU19" s="51"/>
      <c r="BV19" s="51"/>
      <c r="BW19" s="51"/>
      <c r="BX19" s="51"/>
      <c r="BY19" s="51"/>
      <c r="BZ19" s="52"/>
      <c r="CA19" s="53"/>
      <c r="CB19" s="54"/>
      <c r="CC19" s="51"/>
      <c r="CD19" s="55"/>
      <c r="CE19" s="56" t="str">
        <f t="shared" si="24"/>
        <v/>
      </c>
      <c r="CF19" s="49"/>
      <c r="CG19" s="50"/>
      <c r="CH19" s="51"/>
      <c r="CI19" s="51"/>
      <c r="CJ19" s="51"/>
      <c r="CK19" s="51"/>
      <c r="CL19" s="52"/>
      <c r="CM19" s="53"/>
      <c r="CN19" s="54"/>
      <c r="CO19" s="51"/>
      <c r="CP19" s="55"/>
      <c r="CQ19" s="49"/>
      <c r="CR19" s="50"/>
      <c r="CS19" s="51"/>
      <c r="CT19" s="51"/>
      <c r="CU19" s="51"/>
      <c r="CV19" s="51"/>
      <c r="CW19" s="52"/>
      <c r="CX19" s="53"/>
      <c r="CY19" s="54"/>
      <c r="CZ19" s="51"/>
      <c r="DA19" s="55"/>
      <c r="DB19" s="49"/>
      <c r="DC19" s="50"/>
      <c r="DD19" s="51"/>
      <c r="DE19" s="51"/>
      <c r="DF19" s="51"/>
      <c r="DG19" s="51"/>
      <c r="DH19" s="52"/>
      <c r="DI19" s="53"/>
      <c r="DJ19" s="54"/>
      <c r="DK19" s="51"/>
      <c r="DL19" s="55"/>
    </row>
    <row r="20" spans="1:116" ht="15.6" customHeight="1">
      <c r="A20" s="42">
        <v>1</v>
      </c>
      <c r="B20" s="42"/>
      <c r="C20" s="43" t="s">
        <v>53</v>
      </c>
      <c r="D20" s="64">
        <f>Z20+AO20+BC20+BQ20</f>
        <v>336.74060503674883</v>
      </c>
      <c r="E20" s="45">
        <f>F20+G20+H20</f>
        <v>139.72</v>
      </c>
      <c r="F20" s="46">
        <f>V20+AK20+AY20+BM20+CA20+CM20+CX20+DI20</f>
        <v>139.72</v>
      </c>
      <c r="G20" s="47">
        <f>X20+AM20+BA20+BO20+CC20+CO20+CZ20+DK20</f>
        <v>0</v>
      </c>
      <c r="H20" s="48">
        <f>P20+AE20+AS20+BG20+BU20+CH20+CS20+DD20</f>
        <v>0</v>
      </c>
      <c r="I20" s="49">
        <v>40.99</v>
      </c>
      <c r="J20" s="50"/>
      <c r="K20" s="50"/>
      <c r="L20" s="50"/>
      <c r="M20" s="50"/>
      <c r="N20" s="50"/>
      <c r="O20" s="50">
        <v>-25</v>
      </c>
      <c r="P20" s="103"/>
      <c r="Q20" s="103"/>
      <c r="R20" s="103"/>
      <c r="S20" s="103"/>
      <c r="T20" s="103"/>
      <c r="U20" s="104"/>
      <c r="V20" s="53">
        <f>I20+J20+K20+L20+M20+N20+O20</f>
        <v>15.990000000000002</v>
      </c>
      <c r="W20" s="54">
        <f>P20</f>
        <v>0</v>
      </c>
      <c r="X20" s="51">
        <f>(Q20*5)+(R20*10)+(S20*10)+(T20*15)+(U20*20)</f>
        <v>0</v>
      </c>
      <c r="Y20" s="55">
        <f>V20+W20+X20</f>
        <v>15.990000000000002</v>
      </c>
      <c r="Z20" s="56">
        <f t="shared" si="8"/>
        <v>100</v>
      </c>
      <c r="AA20" s="49">
        <v>24.4</v>
      </c>
      <c r="AB20" s="50"/>
      <c r="AC20" s="50"/>
      <c r="AD20" s="50"/>
      <c r="AE20" s="103"/>
      <c r="AF20" s="103"/>
      <c r="AG20" s="103"/>
      <c r="AH20" s="103"/>
      <c r="AI20" s="103"/>
      <c r="AJ20" s="104"/>
      <c r="AK20" s="53">
        <f>AA20+AB20+AC20+AD20</f>
        <v>24.4</v>
      </c>
      <c r="AL20" s="54">
        <f>AE20</f>
        <v>0</v>
      </c>
      <c r="AM20" s="51">
        <f>(AF20*5)+(AG20*10)+(AH20*10)+(AI20*15)+(AJ20*20)</f>
        <v>0</v>
      </c>
      <c r="AN20" s="55">
        <f>AK20+AL20+AM20</f>
        <v>24.4</v>
      </c>
      <c r="AO20" s="56">
        <f t="shared" si="13"/>
        <v>69.180327868852459</v>
      </c>
      <c r="AP20" s="49">
        <v>43.1</v>
      </c>
      <c r="AQ20" s="50"/>
      <c r="AR20" s="50"/>
      <c r="AS20" s="103">
        <v>0</v>
      </c>
      <c r="AT20" s="103"/>
      <c r="AU20" s="103"/>
      <c r="AV20" s="103"/>
      <c r="AW20" s="103"/>
      <c r="AX20" s="104"/>
      <c r="AY20" s="53">
        <f>AP20+AQ20+AR20</f>
        <v>43.1</v>
      </c>
      <c r="AZ20" s="54">
        <f>AS20</f>
        <v>0</v>
      </c>
      <c r="BA20" s="51">
        <f>(AT20*5)+(AU20*10)+(AV20*10)+(AW20*15)+(AX20*20)</f>
        <v>0</v>
      </c>
      <c r="BB20" s="55">
        <f>AY20+AZ20+BA20</f>
        <v>43.1</v>
      </c>
      <c r="BC20" s="82">
        <f t="shared" si="18"/>
        <v>69.071925754060331</v>
      </c>
      <c r="BD20" s="49">
        <v>56.23</v>
      </c>
      <c r="BE20" s="50"/>
      <c r="BF20" s="50"/>
      <c r="BG20" s="103"/>
      <c r="BH20" s="103"/>
      <c r="BI20" s="103"/>
      <c r="BJ20" s="103"/>
      <c r="BK20" s="103"/>
      <c r="BL20" s="104"/>
      <c r="BM20" s="53">
        <f>BD20+BE20+BF20</f>
        <v>56.23</v>
      </c>
      <c r="BN20" s="54">
        <f>BG20</f>
        <v>0</v>
      </c>
      <c r="BO20" s="51">
        <f>(BH20*5)+(BI20*10)+(BJ20*10)+(BK20*15)+(BL20*20)</f>
        <v>0</v>
      </c>
      <c r="BP20" s="55">
        <f>BM20+BN20+BO20</f>
        <v>56.23</v>
      </c>
      <c r="BQ20" s="56">
        <f t="shared" si="23"/>
        <v>98.488351413836043</v>
      </c>
      <c r="BR20" s="49"/>
      <c r="BS20" s="50"/>
      <c r="BT20" s="50"/>
      <c r="BU20" s="103"/>
      <c r="BV20" s="103"/>
      <c r="BW20" s="103"/>
      <c r="BX20" s="103"/>
      <c r="BY20" s="103"/>
      <c r="BZ20" s="104"/>
      <c r="CA20" s="53">
        <f>BR20+BS20+BT20</f>
        <v>0</v>
      </c>
      <c r="CB20" s="54">
        <f>BU20</f>
        <v>0</v>
      </c>
      <c r="CC20" s="51">
        <f>(BV20*5)+(BW20*10)+(BX20*10)+(BY20*15)+(BZ20*20)</f>
        <v>0</v>
      </c>
      <c r="CD20" s="55">
        <f>CA20+CB20+CC20</f>
        <v>0</v>
      </c>
      <c r="CE20" s="56" t="str">
        <f t="shared" si="24"/>
        <v/>
      </c>
      <c r="CF20" s="49"/>
      <c r="CG20" s="50"/>
      <c r="CH20" s="51"/>
      <c r="CI20" s="51"/>
      <c r="CJ20" s="51"/>
      <c r="CK20" s="51"/>
      <c r="CL20" s="52"/>
      <c r="CM20" s="53">
        <f>CF20+CG20</f>
        <v>0</v>
      </c>
      <c r="CN20" s="54">
        <f>CH20/2</f>
        <v>0</v>
      </c>
      <c r="CO20" s="51">
        <f>(CH20*5)+(CI20*10)+(CJ20*10)+(CK20*15)+(CL20*20)</f>
        <v>0</v>
      </c>
      <c r="CP20" s="55">
        <f>CM20+CN20+CO20</f>
        <v>0</v>
      </c>
      <c r="CQ20" s="49"/>
      <c r="CR20" s="50"/>
      <c r="CS20" s="51"/>
      <c r="CT20" s="51"/>
      <c r="CU20" s="51"/>
      <c r="CV20" s="51"/>
      <c r="CW20" s="52"/>
      <c r="CX20" s="53">
        <f>CQ20+CR20</f>
        <v>0</v>
      </c>
      <c r="CY20" s="54">
        <f>CS20/2</f>
        <v>0</v>
      </c>
      <c r="CZ20" s="51">
        <f>(CT20*3)+(CU20*5)+(CV20*5)+(CW20*20)</f>
        <v>0</v>
      </c>
      <c r="DA20" s="55">
        <f>CX20+CY20+CZ20</f>
        <v>0</v>
      </c>
      <c r="DB20" s="49"/>
      <c r="DC20" s="50"/>
      <c r="DD20" s="51"/>
      <c r="DE20" s="51"/>
      <c r="DF20" s="51"/>
      <c r="DG20" s="51"/>
      <c r="DH20" s="52"/>
      <c r="DI20" s="53">
        <f>DB20+DC20</f>
        <v>0</v>
      </c>
      <c r="DJ20" s="54">
        <f>DD20/2</f>
        <v>0</v>
      </c>
      <c r="DK20" s="51">
        <f>(DE20*3)+(DF20*5)+(DG20*5)+(DH20*20)</f>
        <v>0</v>
      </c>
      <c r="DL20" s="55">
        <f>DI20+DJ20+DK20</f>
        <v>0</v>
      </c>
    </row>
    <row r="21" spans="1:116" ht="15.6" customHeight="1">
      <c r="A21" s="42"/>
      <c r="B21" s="42"/>
      <c r="C21" s="57"/>
      <c r="D21" s="44"/>
      <c r="E21" s="45"/>
      <c r="F21" s="46"/>
      <c r="G21" s="47"/>
      <c r="H21" s="48"/>
      <c r="I21" s="49"/>
      <c r="J21" s="50"/>
      <c r="K21" s="50"/>
      <c r="L21" s="50"/>
      <c r="M21" s="50"/>
      <c r="N21" s="50"/>
      <c r="O21" s="50"/>
      <c r="P21" s="103"/>
      <c r="Q21" s="103"/>
      <c r="R21" s="103"/>
      <c r="S21" s="103"/>
      <c r="T21" s="103"/>
      <c r="U21" s="104"/>
      <c r="V21" s="53"/>
      <c r="W21" s="54"/>
      <c r="X21" s="51"/>
      <c r="Y21" s="55"/>
      <c r="Z21" s="56" t="str">
        <f t="shared" si="8"/>
        <v/>
      </c>
      <c r="AA21" s="49"/>
      <c r="AB21" s="50"/>
      <c r="AC21" s="50"/>
      <c r="AD21" s="50"/>
      <c r="AE21" s="103"/>
      <c r="AF21" s="103"/>
      <c r="AG21" s="103"/>
      <c r="AH21" s="103"/>
      <c r="AI21" s="103"/>
      <c r="AJ21" s="104"/>
      <c r="AK21" s="53"/>
      <c r="AL21" s="54"/>
      <c r="AM21" s="51"/>
      <c r="AN21" s="55"/>
      <c r="AO21" s="56" t="str">
        <f t="shared" si="13"/>
        <v/>
      </c>
      <c r="AP21" s="49"/>
      <c r="AQ21" s="50"/>
      <c r="AR21" s="50"/>
      <c r="AS21" s="103"/>
      <c r="AT21" s="103"/>
      <c r="AU21" s="103"/>
      <c r="AV21" s="103"/>
      <c r="AW21" s="103"/>
      <c r="AX21" s="104"/>
      <c r="AY21" s="53"/>
      <c r="AZ21" s="54"/>
      <c r="BA21" s="51"/>
      <c r="BB21" s="55"/>
      <c r="BC21" s="82" t="str">
        <f t="shared" si="18"/>
        <v/>
      </c>
      <c r="BD21" s="49"/>
      <c r="BE21" s="50"/>
      <c r="BF21" s="50"/>
      <c r="BG21" s="103"/>
      <c r="BH21" s="103"/>
      <c r="BI21" s="103"/>
      <c r="BJ21" s="103"/>
      <c r="BK21" s="103"/>
      <c r="BL21" s="104"/>
      <c r="BM21" s="53"/>
      <c r="BN21" s="54"/>
      <c r="BO21" s="51"/>
      <c r="BP21" s="55"/>
      <c r="BQ21" s="56" t="str">
        <f t="shared" si="23"/>
        <v/>
      </c>
      <c r="BR21" s="49"/>
      <c r="BS21" s="50"/>
      <c r="BT21" s="50"/>
      <c r="BU21" s="103"/>
      <c r="BV21" s="103"/>
      <c r="BW21" s="103"/>
      <c r="BX21" s="103"/>
      <c r="BY21" s="103"/>
      <c r="BZ21" s="104"/>
      <c r="CA21" s="53">
        <f>BR21+BS21+BT21</f>
        <v>0</v>
      </c>
      <c r="CB21" s="54">
        <f>BU21</f>
        <v>0</v>
      </c>
      <c r="CC21" s="51">
        <f>(BV21*5)+(BW21*10)+(BX21*10)+(BY21*15)+(BZ21*20)</f>
        <v>0</v>
      </c>
      <c r="CD21" s="55">
        <f>CA21+CB21+CC21</f>
        <v>0</v>
      </c>
      <c r="CE21" s="56" t="str">
        <f t="shared" si="24"/>
        <v/>
      </c>
      <c r="CF21" s="49"/>
      <c r="CG21" s="50"/>
      <c r="CH21" s="51"/>
      <c r="CI21" s="51"/>
      <c r="CJ21" s="51"/>
      <c r="CK21" s="51"/>
      <c r="CL21" s="52"/>
      <c r="CM21" s="53">
        <f>CF21+CG21</f>
        <v>0</v>
      </c>
      <c r="CN21" s="54">
        <f>CH21/2</f>
        <v>0</v>
      </c>
      <c r="CO21" s="51">
        <f>(CH21*5)+(CI21*10)+(CJ21*10)+(CK21*15)+(CL21*20)</f>
        <v>0</v>
      </c>
      <c r="CP21" s="55">
        <f>CM21+CN21+CO21</f>
        <v>0</v>
      </c>
      <c r="CQ21" s="49"/>
      <c r="CR21" s="50"/>
      <c r="CS21" s="51"/>
      <c r="CT21" s="51"/>
      <c r="CU21" s="51"/>
      <c r="CV21" s="51"/>
      <c r="CW21" s="52"/>
      <c r="CX21" s="53">
        <f>CQ21+CR21</f>
        <v>0</v>
      </c>
      <c r="CY21" s="54">
        <f>CS21/2</f>
        <v>0</v>
      </c>
      <c r="CZ21" s="51">
        <f>(CT21*3)+(CU21*5)+(CV21*5)+(CW21*20)</f>
        <v>0</v>
      </c>
      <c r="DA21" s="55">
        <f>CX21+CY21+CZ21</f>
        <v>0</v>
      </c>
      <c r="DB21" s="49"/>
      <c r="DC21" s="50"/>
      <c r="DD21" s="51"/>
      <c r="DE21" s="51"/>
      <c r="DF21" s="51"/>
      <c r="DG21" s="51"/>
      <c r="DH21" s="52"/>
      <c r="DI21" s="53">
        <f>DB21+DC21</f>
        <v>0</v>
      </c>
      <c r="DJ21" s="54">
        <f>DD21/2</f>
        <v>0</v>
      </c>
      <c r="DK21" s="51">
        <f>(DE21*3)+(DF21*5)+(DG21*5)+(DH21*20)</f>
        <v>0</v>
      </c>
      <c r="DL21" s="55">
        <f>DI21+DJ21+DK21</f>
        <v>0</v>
      </c>
    </row>
    <row r="22" spans="1:116" ht="15.6" customHeight="1">
      <c r="A22" s="42"/>
      <c r="B22" s="42"/>
      <c r="C22" s="57"/>
      <c r="D22" s="44"/>
      <c r="E22" s="45"/>
      <c r="F22" s="46"/>
      <c r="G22" s="47"/>
      <c r="H22" s="48"/>
      <c r="I22" s="49"/>
      <c r="J22" s="50"/>
      <c r="K22" s="50"/>
      <c r="L22" s="50"/>
      <c r="M22" s="50"/>
      <c r="N22" s="50"/>
      <c r="O22" s="50"/>
      <c r="P22" s="103"/>
      <c r="Q22" s="103"/>
      <c r="R22" s="103"/>
      <c r="S22" s="103"/>
      <c r="T22" s="103"/>
      <c r="U22" s="104"/>
      <c r="V22" s="53"/>
      <c r="W22" s="54"/>
      <c r="X22" s="51"/>
      <c r="Y22" s="55"/>
      <c r="Z22" s="56" t="str">
        <f t="shared" si="8"/>
        <v/>
      </c>
      <c r="AA22" s="49"/>
      <c r="AB22" s="50"/>
      <c r="AC22" s="50"/>
      <c r="AD22" s="50"/>
      <c r="AE22" s="103"/>
      <c r="AF22" s="103"/>
      <c r="AG22" s="103"/>
      <c r="AH22" s="103"/>
      <c r="AI22" s="103"/>
      <c r="AJ22" s="104"/>
      <c r="AK22" s="53"/>
      <c r="AL22" s="54"/>
      <c r="AM22" s="51"/>
      <c r="AN22" s="55"/>
      <c r="AO22" s="56" t="str">
        <f t="shared" si="13"/>
        <v/>
      </c>
      <c r="AP22" s="49"/>
      <c r="AQ22" s="50"/>
      <c r="AR22" s="50"/>
      <c r="AS22" s="103"/>
      <c r="AT22" s="103"/>
      <c r="AU22" s="103"/>
      <c r="AV22" s="103"/>
      <c r="AW22" s="103"/>
      <c r="AX22" s="104"/>
      <c r="AY22" s="53"/>
      <c r="AZ22" s="54"/>
      <c r="BA22" s="51"/>
      <c r="BB22" s="55"/>
      <c r="BC22" s="82" t="str">
        <f t="shared" si="18"/>
        <v/>
      </c>
      <c r="BD22" s="49"/>
      <c r="BE22" s="50"/>
      <c r="BF22" s="50"/>
      <c r="BG22" s="103"/>
      <c r="BH22" s="103"/>
      <c r="BI22" s="103"/>
      <c r="BJ22" s="103"/>
      <c r="BK22" s="103"/>
      <c r="BL22" s="104"/>
      <c r="BM22" s="53"/>
      <c r="BN22" s="54"/>
      <c r="BO22" s="51"/>
      <c r="BP22" s="55"/>
      <c r="BQ22" s="56" t="str">
        <f t="shared" si="23"/>
        <v/>
      </c>
      <c r="BR22" s="49"/>
      <c r="BS22" s="50"/>
      <c r="BT22" s="50"/>
      <c r="BU22" s="103"/>
      <c r="BV22" s="103"/>
      <c r="BW22" s="103"/>
      <c r="BX22" s="103"/>
      <c r="BY22" s="103"/>
      <c r="BZ22" s="104"/>
      <c r="CA22" s="53">
        <f>BR22+BS22+BT22</f>
        <v>0</v>
      </c>
      <c r="CB22" s="54">
        <f>BU22</f>
        <v>0</v>
      </c>
      <c r="CC22" s="51">
        <f>(BV22*5)+(BW22*10)+(BX22*10)+(BY22*15)+(BZ22*20)</f>
        <v>0</v>
      </c>
      <c r="CD22" s="55">
        <f>CA22+CB22+CC22</f>
        <v>0</v>
      </c>
      <c r="CE22" s="56" t="str">
        <f t="shared" si="24"/>
        <v/>
      </c>
      <c r="CF22" s="49"/>
      <c r="CG22" s="50"/>
      <c r="CH22" s="51"/>
      <c r="CI22" s="51"/>
      <c r="CJ22" s="51"/>
      <c r="CK22" s="51"/>
      <c r="CL22" s="52"/>
      <c r="CM22" s="53">
        <f>CF22+CG22</f>
        <v>0</v>
      </c>
      <c r="CN22" s="54">
        <f>CH22/2</f>
        <v>0</v>
      </c>
      <c r="CO22" s="51">
        <f>(CH22*5)+(CI22*10)+(CJ22*10)+(CK22*15)+(CL22*20)</f>
        <v>0</v>
      </c>
      <c r="CP22" s="55">
        <f>CM22+CN22+CO22</f>
        <v>0</v>
      </c>
      <c r="CQ22" s="49"/>
      <c r="CR22" s="50"/>
      <c r="CS22" s="51"/>
      <c r="CT22" s="51"/>
      <c r="CU22" s="51"/>
      <c r="CV22" s="51"/>
      <c r="CW22" s="52"/>
      <c r="CX22" s="53">
        <f>CQ22+CR22</f>
        <v>0</v>
      </c>
      <c r="CY22" s="54">
        <f>CS22/2</f>
        <v>0</v>
      </c>
      <c r="CZ22" s="51">
        <f>(CT22*3)+(CU22*5)+(CV22*5)+(CW22*20)</f>
        <v>0</v>
      </c>
      <c r="DA22" s="55">
        <f>CX22+CY22+CZ22</f>
        <v>0</v>
      </c>
      <c r="DB22" s="49"/>
      <c r="DC22" s="50"/>
      <c r="DD22" s="51"/>
      <c r="DE22" s="51"/>
      <c r="DF22" s="51"/>
      <c r="DG22" s="51"/>
      <c r="DH22" s="52"/>
      <c r="DI22" s="53">
        <f>DB22+DC22</f>
        <v>0</v>
      </c>
      <c r="DJ22" s="54">
        <f>DD22/2</f>
        <v>0</v>
      </c>
      <c r="DK22" s="51">
        <f>(DE22*3)+(DF22*5)+(DG22*5)+(DH22*20)</f>
        <v>0</v>
      </c>
      <c r="DL22" s="55">
        <f>DI22+DJ22+DK22</f>
        <v>0</v>
      </c>
    </row>
    <row r="23" spans="1:116" ht="15.6" customHeight="1">
      <c r="A23" s="42"/>
      <c r="B23" s="42"/>
      <c r="C23" s="57"/>
      <c r="D23" s="44"/>
      <c r="E23" s="45"/>
      <c r="F23" s="46"/>
      <c r="G23" s="47"/>
      <c r="H23" s="48"/>
      <c r="I23" s="49"/>
      <c r="J23" s="50"/>
      <c r="K23" s="50"/>
      <c r="L23" s="50"/>
      <c r="M23" s="50"/>
      <c r="N23" s="50"/>
      <c r="O23" s="50"/>
      <c r="P23" s="103"/>
      <c r="Q23" s="103"/>
      <c r="R23" s="103"/>
      <c r="S23" s="103"/>
      <c r="T23" s="103"/>
      <c r="U23" s="104"/>
      <c r="V23" s="53"/>
      <c r="W23" s="54"/>
      <c r="X23" s="51"/>
      <c r="Y23" s="55"/>
      <c r="Z23" s="56" t="str">
        <f t="shared" si="8"/>
        <v/>
      </c>
      <c r="AA23" s="49"/>
      <c r="AB23" s="50"/>
      <c r="AC23" s="50"/>
      <c r="AD23" s="50"/>
      <c r="AE23" s="103"/>
      <c r="AF23" s="103"/>
      <c r="AG23" s="103"/>
      <c r="AH23" s="103"/>
      <c r="AI23" s="103"/>
      <c r="AJ23" s="104"/>
      <c r="AK23" s="53"/>
      <c r="AL23" s="54"/>
      <c r="AM23" s="51"/>
      <c r="AN23" s="55"/>
      <c r="AO23" s="56" t="str">
        <f t="shared" si="13"/>
        <v/>
      </c>
      <c r="AP23" s="49"/>
      <c r="AQ23" s="50"/>
      <c r="AR23" s="50"/>
      <c r="AS23" s="103"/>
      <c r="AT23" s="103"/>
      <c r="AU23" s="103"/>
      <c r="AV23" s="103"/>
      <c r="AW23" s="103"/>
      <c r="AX23" s="104"/>
      <c r="AY23" s="53"/>
      <c r="AZ23" s="54"/>
      <c r="BA23" s="51"/>
      <c r="BB23" s="55"/>
      <c r="BC23" s="82" t="str">
        <f t="shared" si="18"/>
        <v/>
      </c>
      <c r="BD23" s="49"/>
      <c r="BE23" s="50"/>
      <c r="BF23" s="50"/>
      <c r="BG23" s="103"/>
      <c r="BH23" s="103"/>
      <c r="BI23" s="103"/>
      <c r="BJ23" s="103"/>
      <c r="BK23" s="103"/>
      <c r="BL23" s="104"/>
      <c r="BM23" s="53"/>
      <c r="BN23" s="54"/>
      <c r="BO23" s="51"/>
      <c r="BP23" s="55"/>
      <c r="BQ23" s="56" t="str">
        <f t="shared" si="23"/>
        <v/>
      </c>
      <c r="BR23" s="49"/>
      <c r="BS23" s="50"/>
      <c r="BT23" s="50"/>
      <c r="BU23" s="103"/>
      <c r="BV23" s="103"/>
      <c r="BW23" s="103"/>
      <c r="BX23" s="103"/>
      <c r="BY23" s="103"/>
      <c r="BZ23" s="104"/>
      <c r="CA23" s="53">
        <f>BR23+BS23+BT23</f>
        <v>0</v>
      </c>
      <c r="CB23" s="54">
        <f>BU23</f>
        <v>0</v>
      </c>
      <c r="CC23" s="51">
        <f>(BV23*5)+(BW23*10)+(BX23*10)+(BY23*15)+(BZ23*20)</f>
        <v>0</v>
      </c>
      <c r="CD23" s="55">
        <f>CA23+CB23+CC23</f>
        <v>0</v>
      </c>
      <c r="CE23" s="56" t="str">
        <f t="shared" si="24"/>
        <v/>
      </c>
      <c r="CF23" s="49"/>
      <c r="CG23" s="50"/>
      <c r="CH23" s="51"/>
      <c r="CI23" s="51"/>
      <c r="CJ23" s="51"/>
      <c r="CK23" s="51"/>
      <c r="CL23" s="52"/>
      <c r="CM23" s="53">
        <f>CF23+CG23</f>
        <v>0</v>
      </c>
      <c r="CN23" s="54">
        <f>CH23/2</f>
        <v>0</v>
      </c>
      <c r="CO23" s="51">
        <f>(CH23*5)+(CI23*10)+(CJ23*10)+(CK23*15)+(CL23*20)</f>
        <v>0</v>
      </c>
      <c r="CP23" s="55">
        <f>CM23+CN23+CO23</f>
        <v>0</v>
      </c>
      <c r="CQ23" s="49"/>
      <c r="CR23" s="50"/>
      <c r="CS23" s="51"/>
      <c r="CT23" s="51"/>
      <c r="CU23" s="51"/>
      <c r="CV23" s="51"/>
      <c r="CW23" s="52"/>
      <c r="CX23" s="53">
        <f>CQ23+CR23</f>
        <v>0</v>
      </c>
      <c r="CY23" s="54">
        <f>CS23/2</f>
        <v>0</v>
      </c>
      <c r="CZ23" s="51">
        <f>(CT23*3)+(CU23*5)+(CV23*5)+(CW23*20)</f>
        <v>0</v>
      </c>
      <c r="DA23" s="55">
        <f>CX23+CY23+CZ23</f>
        <v>0</v>
      </c>
      <c r="DB23" s="49"/>
      <c r="DC23" s="50"/>
      <c r="DD23" s="51"/>
      <c r="DE23" s="51"/>
      <c r="DF23" s="51"/>
      <c r="DG23" s="51"/>
      <c r="DH23" s="52"/>
      <c r="DI23" s="53">
        <f>DB23+DC23</f>
        <v>0</v>
      </c>
      <c r="DJ23" s="54">
        <f>DD23/2</f>
        <v>0</v>
      </c>
      <c r="DK23" s="51">
        <f>(DE23*3)+(DF23*5)+(DG23*5)+(DH23*20)</f>
        <v>0</v>
      </c>
      <c r="DL23" s="55">
        <f>DI23+DJ23+DK23</f>
        <v>0</v>
      </c>
    </row>
    <row r="24" spans="1:116" ht="15.6" customHeight="1">
      <c r="A24" s="42"/>
      <c r="B24" s="42"/>
      <c r="C24" s="58"/>
      <c r="D24" s="65"/>
      <c r="E24" s="45"/>
      <c r="F24" s="46"/>
      <c r="G24" s="47"/>
      <c r="H24" s="48"/>
      <c r="I24" s="49"/>
      <c r="J24" s="50"/>
      <c r="K24" s="50"/>
      <c r="L24" s="50"/>
      <c r="M24" s="50"/>
      <c r="N24" s="50"/>
      <c r="O24" s="50"/>
      <c r="P24" s="51"/>
      <c r="Q24" s="51"/>
      <c r="R24" s="51"/>
      <c r="S24" s="51"/>
      <c r="T24" s="51"/>
      <c r="U24" s="52"/>
      <c r="V24" s="53"/>
      <c r="W24" s="54"/>
      <c r="X24" s="51"/>
      <c r="Y24" s="55"/>
      <c r="Z24" s="56" t="str">
        <f t="shared" si="8"/>
        <v/>
      </c>
      <c r="AA24" s="49"/>
      <c r="AB24" s="50"/>
      <c r="AC24" s="50"/>
      <c r="AD24" s="50"/>
      <c r="AE24" s="51"/>
      <c r="AF24" s="51"/>
      <c r="AG24" s="51"/>
      <c r="AH24" s="51"/>
      <c r="AI24" s="51"/>
      <c r="AJ24" s="52"/>
      <c r="AK24" s="53"/>
      <c r="AL24" s="54"/>
      <c r="AM24" s="51"/>
      <c r="AN24" s="55"/>
      <c r="AO24" s="56" t="str">
        <f t="shared" si="13"/>
        <v/>
      </c>
      <c r="AP24" s="49"/>
      <c r="AQ24" s="50"/>
      <c r="AR24" s="50"/>
      <c r="AS24" s="51"/>
      <c r="AT24" s="51"/>
      <c r="AU24" s="51"/>
      <c r="AV24" s="51"/>
      <c r="AW24" s="51"/>
      <c r="AX24" s="52"/>
      <c r="AY24" s="53"/>
      <c r="AZ24" s="54"/>
      <c r="BA24" s="51"/>
      <c r="BB24" s="55"/>
      <c r="BC24" s="82" t="str">
        <f t="shared" si="18"/>
        <v/>
      </c>
      <c r="BD24" s="49"/>
      <c r="BE24" s="50"/>
      <c r="BF24" s="50"/>
      <c r="BG24" s="51"/>
      <c r="BH24" s="51"/>
      <c r="BI24" s="51"/>
      <c r="BJ24" s="51"/>
      <c r="BK24" s="51"/>
      <c r="BL24" s="52"/>
      <c r="BM24" s="53"/>
      <c r="BN24" s="54"/>
      <c r="BO24" s="51"/>
      <c r="BP24" s="55"/>
      <c r="BQ24" s="56" t="str">
        <f t="shared" si="23"/>
        <v/>
      </c>
      <c r="BR24" s="49"/>
      <c r="BS24" s="50"/>
      <c r="BT24" s="50"/>
      <c r="BU24" s="51"/>
      <c r="BV24" s="51"/>
      <c r="BW24" s="51"/>
      <c r="BX24" s="51"/>
      <c r="BY24" s="51"/>
      <c r="BZ24" s="52"/>
      <c r="CA24" s="53"/>
      <c r="CB24" s="54"/>
      <c r="CC24" s="51"/>
      <c r="CD24" s="55"/>
      <c r="CE24" s="56" t="str">
        <f t="shared" si="24"/>
        <v/>
      </c>
      <c r="CF24" s="49"/>
      <c r="CG24" s="50"/>
      <c r="CH24" s="51"/>
      <c r="CI24" s="51"/>
      <c r="CJ24" s="51"/>
      <c r="CK24" s="51"/>
      <c r="CL24" s="52"/>
      <c r="CM24" s="53"/>
      <c r="CN24" s="54"/>
      <c r="CO24" s="51"/>
      <c r="CP24" s="55"/>
      <c r="CQ24" s="49"/>
      <c r="CR24" s="50"/>
      <c r="CS24" s="51"/>
      <c r="CT24" s="51"/>
      <c r="CU24" s="51"/>
      <c r="CV24" s="51"/>
      <c r="CW24" s="52"/>
      <c r="CX24" s="53"/>
      <c r="CY24" s="54"/>
      <c r="CZ24" s="51"/>
      <c r="DA24" s="55"/>
      <c r="DB24" s="49"/>
      <c r="DC24" s="50"/>
      <c r="DD24" s="51"/>
      <c r="DE24" s="51"/>
      <c r="DF24" s="51"/>
      <c r="DG24" s="51"/>
      <c r="DH24" s="52"/>
      <c r="DI24" s="53"/>
      <c r="DJ24" s="54"/>
      <c r="DK24" s="51"/>
      <c r="DL24" s="55"/>
    </row>
    <row r="25" spans="1:116" ht="15.6" customHeight="1">
      <c r="A25" s="42"/>
      <c r="B25" s="42"/>
      <c r="C25" s="30" t="s">
        <v>54</v>
      </c>
      <c r="D25" s="63"/>
      <c r="E25" s="45"/>
      <c r="F25" s="46"/>
      <c r="G25" s="47"/>
      <c r="H25" s="66"/>
      <c r="I25" s="49"/>
      <c r="J25" s="50"/>
      <c r="K25" s="50"/>
      <c r="L25" s="50"/>
      <c r="M25" s="50"/>
      <c r="N25" s="50"/>
      <c r="O25" s="50"/>
      <c r="P25" s="51"/>
      <c r="Q25" s="51"/>
      <c r="R25" s="51"/>
      <c r="S25" s="51"/>
      <c r="T25" s="51"/>
      <c r="U25" s="52"/>
      <c r="V25" s="53"/>
      <c r="W25" s="54"/>
      <c r="X25" s="51"/>
      <c r="Y25" s="55"/>
      <c r="Z25" s="56" t="str">
        <f t="shared" si="8"/>
        <v/>
      </c>
      <c r="AA25" s="49"/>
      <c r="AB25" s="50"/>
      <c r="AC25" s="50"/>
      <c r="AD25" s="50"/>
      <c r="AE25" s="51"/>
      <c r="AF25" s="51"/>
      <c r="AG25" s="51"/>
      <c r="AH25" s="51"/>
      <c r="AI25" s="51"/>
      <c r="AJ25" s="52"/>
      <c r="AK25" s="53"/>
      <c r="AL25" s="54"/>
      <c r="AM25" s="51"/>
      <c r="AN25" s="55"/>
      <c r="AO25" s="56" t="str">
        <f t="shared" si="13"/>
        <v/>
      </c>
      <c r="AP25" s="49"/>
      <c r="AQ25" s="50"/>
      <c r="AR25" s="50"/>
      <c r="AS25" s="51"/>
      <c r="AT25" s="51"/>
      <c r="AU25" s="51"/>
      <c r="AV25" s="51"/>
      <c r="AW25" s="51"/>
      <c r="AX25" s="52"/>
      <c r="AY25" s="53"/>
      <c r="AZ25" s="54"/>
      <c r="BA25" s="51"/>
      <c r="BB25" s="55"/>
      <c r="BC25" s="82" t="str">
        <f t="shared" si="18"/>
        <v/>
      </c>
      <c r="BD25" s="49"/>
      <c r="BE25" s="50"/>
      <c r="BF25" s="50"/>
      <c r="BG25" s="51"/>
      <c r="BH25" s="51"/>
      <c r="BI25" s="51"/>
      <c r="BJ25" s="51"/>
      <c r="BK25" s="51"/>
      <c r="BL25" s="52"/>
      <c r="BM25" s="53"/>
      <c r="BN25" s="54"/>
      <c r="BO25" s="51"/>
      <c r="BP25" s="55"/>
      <c r="BQ25" s="56" t="str">
        <f t="shared" si="23"/>
        <v/>
      </c>
      <c r="BR25" s="49"/>
      <c r="BS25" s="50"/>
      <c r="BT25" s="50"/>
      <c r="BU25" s="51"/>
      <c r="BV25" s="51"/>
      <c r="BW25" s="51"/>
      <c r="BX25" s="51"/>
      <c r="BY25" s="51"/>
      <c r="BZ25" s="52"/>
      <c r="CA25" s="53"/>
      <c r="CB25" s="54"/>
      <c r="CC25" s="51"/>
      <c r="CD25" s="55"/>
      <c r="CE25" s="56" t="str">
        <f t="shared" si="24"/>
        <v/>
      </c>
      <c r="CF25" s="49"/>
      <c r="CG25" s="50"/>
      <c r="CH25" s="51"/>
      <c r="CI25" s="51"/>
      <c r="CJ25" s="51"/>
      <c r="CK25" s="51"/>
      <c r="CL25" s="52"/>
      <c r="CM25" s="53"/>
      <c r="CN25" s="54"/>
      <c r="CO25" s="51"/>
      <c r="CP25" s="55"/>
      <c r="CQ25" s="49"/>
      <c r="CR25" s="50"/>
      <c r="CS25" s="51"/>
      <c r="CT25" s="51"/>
      <c r="CU25" s="51"/>
      <c r="CV25" s="51"/>
      <c r="CW25" s="52"/>
      <c r="CX25" s="53"/>
      <c r="CY25" s="54"/>
      <c r="CZ25" s="51"/>
      <c r="DA25" s="55"/>
      <c r="DB25" s="49"/>
      <c r="DC25" s="50"/>
      <c r="DD25" s="51"/>
      <c r="DE25" s="51"/>
      <c r="DF25" s="51"/>
      <c r="DG25" s="51"/>
      <c r="DH25" s="52"/>
      <c r="DI25" s="53"/>
      <c r="DJ25" s="54"/>
      <c r="DK25" s="51"/>
      <c r="DL25" s="55"/>
    </row>
    <row r="26" spans="1:116" ht="15.6" customHeight="1">
      <c r="A26" s="42">
        <v>15</v>
      </c>
      <c r="B26" s="42">
        <v>1</v>
      </c>
      <c r="C26" s="43" t="s">
        <v>55</v>
      </c>
      <c r="D26" s="64">
        <f>Z26+AO26+BC26+BQ26</f>
        <v>100.12197653276232</v>
      </c>
      <c r="E26" s="45">
        <f>F26+G26+H26</f>
        <v>443.73</v>
      </c>
      <c r="F26" s="46">
        <f>V26+AK26+AY26+BM26+CA26+CM26+CX26+DI26</f>
        <v>426.73</v>
      </c>
      <c r="G26" s="47">
        <f>X26+AM26+BA26+BO26+CC26+CO26+CZ26+DK26</f>
        <v>0</v>
      </c>
      <c r="H26" s="67">
        <f>P26+AE26+AS26+BG26+BU26+CH26+CS26+DD26</f>
        <v>17</v>
      </c>
      <c r="I26" s="49">
        <v>93.36</v>
      </c>
      <c r="J26" s="50"/>
      <c r="K26" s="50"/>
      <c r="L26" s="50"/>
      <c r="M26" s="50"/>
      <c r="N26" s="50"/>
      <c r="O26" s="50"/>
      <c r="P26" s="103">
        <v>3</v>
      </c>
      <c r="Q26" s="103"/>
      <c r="R26" s="103"/>
      <c r="S26" s="103"/>
      <c r="T26" s="103"/>
      <c r="U26" s="104"/>
      <c r="V26" s="53">
        <f>I26+J26+K26+L26+M26+N26+O26</f>
        <v>93.36</v>
      </c>
      <c r="W26" s="54">
        <f>P26</f>
        <v>3</v>
      </c>
      <c r="X26" s="51">
        <f>(Q26*5)+(R26*10)+(S26*10)+(T26*15)+(U26*20)</f>
        <v>0</v>
      </c>
      <c r="Y26" s="55">
        <f>V26+W26+X26</f>
        <v>96.36</v>
      </c>
      <c r="Z26" s="56">
        <f t="shared" si="8"/>
        <v>16.594022415940227</v>
      </c>
      <c r="AA26" s="49">
        <v>80.55</v>
      </c>
      <c r="AB26" s="50"/>
      <c r="AC26" s="50"/>
      <c r="AD26" s="50"/>
      <c r="AE26" s="103"/>
      <c r="AF26" s="103"/>
      <c r="AG26" s="103"/>
      <c r="AH26" s="103"/>
      <c r="AI26" s="103"/>
      <c r="AJ26" s="104"/>
      <c r="AK26" s="53">
        <f>AA26+AB26+AC26+AD26</f>
        <v>80.55</v>
      </c>
      <c r="AL26" s="54">
        <f>AE26</f>
        <v>0</v>
      </c>
      <c r="AM26" s="51">
        <f>(AF26*5)+(AG26*10)+(AH26*10)+(AI26*15)+(AJ26*20)</f>
        <v>0</v>
      </c>
      <c r="AN26" s="55">
        <f>AK26+AL26+AM26</f>
        <v>80.55</v>
      </c>
      <c r="AO26" s="56">
        <f t="shared" si="13"/>
        <v>20.955927995034141</v>
      </c>
      <c r="AP26" s="49">
        <v>120.83</v>
      </c>
      <c r="AQ26" s="50"/>
      <c r="AR26" s="50"/>
      <c r="AS26" s="103"/>
      <c r="AT26" s="103"/>
      <c r="AU26" s="103"/>
      <c r="AV26" s="103"/>
      <c r="AW26" s="103"/>
      <c r="AX26" s="104"/>
      <c r="AY26" s="53">
        <f>AP26+AQ26+AR26</f>
        <v>120.83</v>
      </c>
      <c r="AZ26" s="54">
        <f>AS26</f>
        <v>0</v>
      </c>
      <c r="BA26" s="51">
        <f>(AT26*5)+(AU26*10)+(AV26*10)+(AW26*15)+(AX26*20)</f>
        <v>0</v>
      </c>
      <c r="BB26" s="55">
        <f>AY26+AZ26+BA26</f>
        <v>120.83</v>
      </c>
      <c r="BC26" s="82">
        <f t="shared" si="18"/>
        <v>24.637921046097823</v>
      </c>
      <c r="BD26" s="49">
        <v>131.99</v>
      </c>
      <c r="BE26" s="50"/>
      <c r="BF26" s="50"/>
      <c r="BG26" s="103">
        <v>14</v>
      </c>
      <c r="BH26" s="103"/>
      <c r="BI26" s="103"/>
      <c r="BJ26" s="103"/>
      <c r="BK26" s="103"/>
      <c r="BL26" s="104"/>
      <c r="BM26" s="53">
        <f>BD26+BE26+BF26</f>
        <v>131.99</v>
      </c>
      <c r="BN26" s="54">
        <f>BG26</f>
        <v>14</v>
      </c>
      <c r="BO26" s="51">
        <f>(BH26*5)+(BI26*10)+(BJ26*10)+(BK26*15)+(BL26*20)</f>
        <v>0</v>
      </c>
      <c r="BP26" s="55">
        <f>BM26+BN26+BO26</f>
        <v>145.99</v>
      </c>
      <c r="BQ26" s="56">
        <f t="shared" si="23"/>
        <v>37.93410507569012</v>
      </c>
      <c r="BR26" s="49"/>
      <c r="BS26" s="50"/>
      <c r="BT26" s="50"/>
      <c r="BU26" s="103"/>
      <c r="BV26" s="103"/>
      <c r="BW26" s="103"/>
      <c r="BX26" s="103"/>
      <c r="BY26" s="103"/>
      <c r="BZ26" s="104"/>
      <c r="CA26" s="53">
        <f t="shared" ref="CA26:CA36" si="26">BR26+BS26+BT26</f>
        <v>0</v>
      </c>
      <c r="CB26" s="54">
        <f t="shared" ref="CB26:CB36" si="27">BU26</f>
        <v>0</v>
      </c>
      <c r="CC26" s="51">
        <f t="shared" ref="CC26:CC36" si="28">(BV26*5)+(BW26*10)+(BX26*10)+(BY26*15)+(BZ26*20)</f>
        <v>0</v>
      </c>
      <c r="CD26" s="55">
        <f t="shared" ref="CD26:CD36" si="29">CA26+CB26+CC26</f>
        <v>0</v>
      </c>
      <c r="CE26" s="56" t="str">
        <f t="shared" si="24"/>
        <v/>
      </c>
      <c r="CF26" s="49"/>
      <c r="CG26" s="50"/>
      <c r="CH26" s="51"/>
      <c r="CI26" s="51"/>
      <c r="CJ26" s="51"/>
      <c r="CK26" s="51"/>
      <c r="CL26" s="52"/>
      <c r="CM26" s="53">
        <f t="shared" ref="CM26:CM36" si="30">CF26+CG26</f>
        <v>0</v>
      </c>
      <c r="CN26" s="54">
        <f t="shared" ref="CN26:CN36" si="31">CH26/2</f>
        <v>0</v>
      </c>
      <c r="CO26" s="51">
        <f t="shared" ref="CO26:CO36" si="32">(CH26*5)+(CI26*10)+(CJ26*10)+(CK26*15)+(CL26*20)</f>
        <v>0</v>
      </c>
      <c r="CP26" s="55">
        <f t="shared" ref="CP26:CP36" si="33">CM26+CN26+CO26</f>
        <v>0</v>
      </c>
      <c r="CQ26" s="49"/>
      <c r="CR26" s="50"/>
      <c r="CS26" s="51"/>
      <c r="CT26" s="51"/>
      <c r="CU26" s="51"/>
      <c r="CV26" s="51"/>
      <c r="CW26" s="52"/>
      <c r="CX26" s="53">
        <f t="shared" ref="CX26:CX36" si="34">CQ26+CR26</f>
        <v>0</v>
      </c>
      <c r="CY26" s="54">
        <f t="shared" ref="CY26:CY36" si="35">CS26/2</f>
        <v>0</v>
      </c>
      <c r="CZ26" s="51">
        <f t="shared" ref="CZ26:CZ36" si="36">(CT26*3)+(CU26*5)+(CV26*5)+(CW26*20)</f>
        <v>0</v>
      </c>
      <c r="DA26" s="55">
        <f t="shared" ref="DA26:DA36" si="37">CX26+CY26+CZ26</f>
        <v>0</v>
      </c>
      <c r="DB26" s="49"/>
      <c r="DC26" s="50"/>
      <c r="DD26" s="51"/>
      <c r="DE26" s="51"/>
      <c r="DF26" s="51"/>
      <c r="DG26" s="51"/>
      <c r="DH26" s="52"/>
      <c r="DI26" s="53">
        <f t="shared" ref="DI26:DI36" si="38">DB26+DC26</f>
        <v>0</v>
      </c>
      <c r="DJ26" s="54">
        <f t="shared" ref="DJ26:DJ36" si="39">DD26/2</f>
        <v>0</v>
      </c>
      <c r="DK26" s="51">
        <f t="shared" ref="DK26:DK36" si="40">(DE26*3)+(DF26*5)+(DG26*5)+(DH26*20)</f>
        <v>0</v>
      </c>
      <c r="DL26" s="55">
        <f t="shared" ref="DL26:DL36" si="41">DI26+DJ26+DK26</f>
        <v>0</v>
      </c>
    </row>
    <row r="27" spans="1:116" ht="15.6" customHeight="1">
      <c r="A27" s="42"/>
      <c r="B27" s="42"/>
      <c r="C27" s="57"/>
      <c r="D27" s="44"/>
      <c r="E27" s="45"/>
      <c r="F27" s="46"/>
      <c r="G27" s="47"/>
      <c r="H27" s="68"/>
      <c r="I27" s="49"/>
      <c r="J27" s="50"/>
      <c r="K27" s="50"/>
      <c r="L27" s="50"/>
      <c r="M27" s="50"/>
      <c r="N27" s="50"/>
      <c r="O27" s="50"/>
      <c r="P27" s="103"/>
      <c r="Q27" s="103"/>
      <c r="R27" s="103"/>
      <c r="S27" s="103"/>
      <c r="T27" s="103"/>
      <c r="U27" s="104"/>
      <c r="V27" s="53"/>
      <c r="W27" s="54"/>
      <c r="X27" s="51"/>
      <c r="Y27" s="55"/>
      <c r="Z27" s="56" t="str">
        <f t="shared" si="8"/>
        <v/>
      </c>
      <c r="AA27" s="49"/>
      <c r="AB27" s="50"/>
      <c r="AC27" s="50"/>
      <c r="AD27" s="50"/>
      <c r="AE27" s="103"/>
      <c r="AF27" s="103"/>
      <c r="AG27" s="103"/>
      <c r="AH27" s="103"/>
      <c r="AI27" s="103"/>
      <c r="AJ27" s="104"/>
      <c r="AK27" s="53"/>
      <c r="AL27" s="54"/>
      <c r="AM27" s="51"/>
      <c r="AN27" s="55"/>
      <c r="AO27" s="56" t="str">
        <f t="shared" si="13"/>
        <v/>
      </c>
      <c r="AP27" s="49"/>
      <c r="AQ27" s="50"/>
      <c r="AR27" s="50"/>
      <c r="AS27" s="103"/>
      <c r="AT27" s="103"/>
      <c r="AU27" s="103"/>
      <c r="AV27" s="103"/>
      <c r="AW27" s="103"/>
      <c r="AX27" s="104"/>
      <c r="AY27" s="53"/>
      <c r="AZ27" s="54"/>
      <c r="BA27" s="51"/>
      <c r="BB27" s="55"/>
      <c r="BC27" s="82" t="str">
        <f t="shared" si="18"/>
        <v/>
      </c>
      <c r="BD27" s="49"/>
      <c r="BE27" s="50"/>
      <c r="BF27" s="50"/>
      <c r="BG27" s="103"/>
      <c r="BH27" s="103"/>
      <c r="BI27" s="103"/>
      <c r="BJ27" s="103"/>
      <c r="BK27" s="103"/>
      <c r="BL27" s="104"/>
      <c r="BM27" s="53"/>
      <c r="BN27" s="54"/>
      <c r="BO27" s="51"/>
      <c r="BP27" s="55"/>
      <c r="BQ27" s="56" t="str">
        <f t="shared" si="23"/>
        <v/>
      </c>
      <c r="BR27" s="49"/>
      <c r="BS27" s="50"/>
      <c r="BT27" s="50"/>
      <c r="BU27" s="103"/>
      <c r="BV27" s="103"/>
      <c r="BW27" s="103"/>
      <c r="BX27" s="103"/>
      <c r="BY27" s="103"/>
      <c r="BZ27" s="104"/>
      <c r="CA27" s="53">
        <f t="shared" si="26"/>
        <v>0</v>
      </c>
      <c r="CB27" s="54">
        <f t="shared" si="27"/>
        <v>0</v>
      </c>
      <c r="CC27" s="51">
        <f t="shared" si="28"/>
        <v>0</v>
      </c>
      <c r="CD27" s="55">
        <f t="shared" si="29"/>
        <v>0</v>
      </c>
      <c r="CE27" s="56" t="str">
        <f t="shared" si="24"/>
        <v/>
      </c>
      <c r="CF27" s="49"/>
      <c r="CG27" s="50"/>
      <c r="CH27" s="51"/>
      <c r="CI27" s="51"/>
      <c r="CJ27" s="51"/>
      <c r="CK27" s="51"/>
      <c r="CL27" s="52"/>
      <c r="CM27" s="53">
        <f t="shared" si="30"/>
        <v>0</v>
      </c>
      <c r="CN27" s="54">
        <f t="shared" si="31"/>
        <v>0</v>
      </c>
      <c r="CO27" s="51">
        <f t="shared" si="32"/>
        <v>0</v>
      </c>
      <c r="CP27" s="55">
        <f t="shared" si="33"/>
        <v>0</v>
      </c>
      <c r="CQ27" s="49"/>
      <c r="CR27" s="50"/>
      <c r="CS27" s="51"/>
      <c r="CT27" s="51"/>
      <c r="CU27" s="51"/>
      <c r="CV27" s="51"/>
      <c r="CW27" s="52"/>
      <c r="CX27" s="53">
        <f t="shared" si="34"/>
        <v>0</v>
      </c>
      <c r="CY27" s="54">
        <f t="shared" si="35"/>
        <v>0</v>
      </c>
      <c r="CZ27" s="51">
        <f t="shared" si="36"/>
        <v>0</v>
      </c>
      <c r="DA27" s="55">
        <f t="shared" si="37"/>
        <v>0</v>
      </c>
      <c r="DB27" s="49"/>
      <c r="DC27" s="50"/>
      <c r="DD27" s="51"/>
      <c r="DE27" s="51"/>
      <c r="DF27" s="51"/>
      <c r="DG27" s="51"/>
      <c r="DH27" s="52"/>
      <c r="DI27" s="53">
        <f t="shared" si="38"/>
        <v>0</v>
      </c>
      <c r="DJ27" s="54">
        <f t="shared" si="39"/>
        <v>0</v>
      </c>
      <c r="DK27" s="51">
        <f t="shared" si="40"/>
        <v>0</v>
      </c>
      <c r="DL27" s="55">
        <f t="shared" si="41"/>
        <v>0</v>
      </c>
    </row>
    <row r="28" spans="1:116" ht="15.6" customHeight="1">
      <c r="A28" s="42"/>
      <c r="B28" s="42"/>
      <c r="C28" s="57"/>
      <c r="D28" s="44"/>
      <c r="E28" s="45"/>
      <c r="F28" s="46"/>
      <c r="G28" s="47"/>
      <c r="H28" s="48"/>
      <c r="I28" s="49"/>
      <c r="J28" s="50"/>
      <c r="K28" s="50"/>
      <c r="L28" s="50"/>
      <c r="M28" s="50"/>
      <c r="N28" s="50"/>
      <c r="O28" s="50"/>
      <c r="P28" s="103"/>
      <c r="Q28" s="103"/>
      <c r="R28" s="103"/>
      <c r="S28" s="103"/>
      <c r="T28" s="103"/>
      <c r="U28" s="104"/>
      <c r="V28" s="53"/>
      <c r="W28" s="54"/>
      <c r="X28" s="51"/>
      <c r="Y28" s="55"/>
      <c r="Z28" s="56" t="str">
        <f t="shared" si="8"/>
        <v/>
      </c>
      <c r="AA28" s="49"/>
      <c r="AB28" s="50"/>
      <c r="AC28" s="50"/>
      <c r="AD28" s="50"/>
      <c r="AE28" s="103"/>
      <c r="AF28" s="103"/>
      <c r="AG28" s="103"/>
      <c r="AH28" s="103"/>
      <c r="AI28" s="103"/>
      <c r="AJ28" s="104"/>
      <c r="AK28" s="53"/>
      <c r="AL28" s="54"/>
      <c r="AM28" s="51"/>
      <c r="AN28" s="55"/>
      <c r="AO28" s="56" t="str">
        <f t="shared" si="13"/>
        <v/>
      </c>
      <c r="AP28" s="49"/>
      <c r="AQ28" s="50"/>
      <c r="AR28" s="50"/>
      <c r="AS28" s="103"/>
      <c r="AT28" s="103"/>
      <c r="AU28" s="103"/>
      <c r="AV28" s="103"/>
      <c r="AW28" s="103"/>
      <c r="AX28" s="104"/>
      <c r="AY28" s="53"/>
      <c r="AZ28" s="54"/>
      <c r="BA28" s="51"/>
      <c r="BB28" s="55"/>
      <c r="BC28" s="82" t="str">
        <f t="shared" si="18"/>
        <v/>
      </c>
      <c r="BD28" s="49"/>
      <c r="BE28" s="50"/>
      <c r="BF28" s="50"/>
      <c r="BG28" s="103"/>
      <c r="BH28" s="103"/>
      <c r="BI28" s="103"/>
      <c r="BJ28" s="103"/>
      <c r="BK28" s="103"/>
      <c r="BL28" s="104"/>
      <c r="BM28" s="53"/>
      <c r="BN28" s="54"/>
      <c r="BO28" s="51"/>
      <c r="BP28" s="55"/>
      <c r="BQ28" s="56" t="str">
        <f t="shared" si="23"/>
        <v/>
      </c>
      <c r="BR28" s="49"/>
      <c r="BS28" s="50"/>
      <c r="BT28" s="50"/>
      <c r="BU28" s="103"/>
      <c r="BV28" s="103"/>
      <c r="BW28" s="103"/>
      <c r="BX28" s="103"/>
      <c r="BY28" s="103"/>
      <c r="BZ28" s="104"/>
      <c r="CA28" s="53">
        <f t="shared" si="26"/>
        <v>0</v>
      </c>
      <c r="CB28" s="54">
        <f t="shared" si="27"/>
        <v>0</v>
      </c>
      <c r="CC28" s="51">
        <f t="shared" si="28"/>
        <v>0</v>
      </c>
      <c r="CD28" s="55">
        <f t="shared" si="29"/>
        <v>0</v>
      </c>
      <c r="CE28" s="56" t="str">
        <f t="shared" si="24"/>
        <v/>
      </c>
      <c r="CF28" s="49"/>
      <c r="CG28" s="50"/>
      <c r="CH28" s="51"/>
      <c r="CI28" s="51"/>
      <c r="CJ28" s="51"/>
      <c r="CK28" s="51"/>
      <c r="CL28" s="52"/>
      <c r="CM28" s="53">
        <f t="shared" si="30"/>
        <v>0</v>
      </c>
      <c r="CN28" s="54">
        <f t="shared" si="31"/>
        <v>0</v>
      </c>
      <c r="CO28" s="51">
        <f t="shared" si="32"/>
        <v>0</v>
      </c>
      <c r="CP28" s="55">
        <f t="shared" si="33"/>
        <v>0</v>
      </c>
      <c r="CQ28" s="49"/>
      <c r="CR28" s="50"/>
      <c r="CS28" s="51"/>
      <c r="CT28" s="51"/>
      <c r="CU28" s="51"/>
      <c r="CV28" s="51"/>
      <c r="CW28" s="52"/>
      <c r="CX28" s="53">
        <f t="shared" si="34"/>
        <v>0</v>
      </c>
      <c r="CY28" s="54">
        <f t="shared" si="35"/>
        <v>0</v>
      </c>
      <c r="CZ28" s="51">
        <f t="shared" si="36"/>
        <v>0</v>
      </c>
      <c r="DA28" s="55">
        <f t="shared" si="37"/>
        <v>0</v>
      </c>
      <c r="DB28" s="49"/>
      <c r="DC28" s="50"/>
      <c r="DD28" s="51"/>
      <c r="DE28" s="51"/>
      <c r="DF28" s="51"/>
      <c r="DG28" s="51"/>
      <c r="DH28" s="52"/>
      <c r="DI28" s="53">
        <f t="shared" si="38"/>
        <v>0</v>
      </c>
      <c r="DJ28" s="54">
        <f t="shared" si="39"/>
        <v>0</v>
      </c>
      <c r="DK28" s="51">
        <f t="shared" si="40"/>
        <v>0</v>
      </c>
      <c r="DL28" s="55">
        <f t="shared" si="41"/>
        <v>0</v>
      </c>
    </row>
    <row r="29" spans="1:116" ht="15.6" customHeight="1">
      <c r="A29" s="42"/>
      <c r="B29" s="42"/>
      <c r="C29" s="57"/>
      <c r="D29" s="44"/>
      <c r="E29" s="45"/>
      <c r="F29" s="46"/>
      <c r="G29" s="47"/>
      <c r="H29" s="48"/>
      <c r="I29" s="49"/>
      <c r="J29" s="50"/>
      <c r="K29" s="50"/>
      <c r="L29" s="50"/>
      <c r="M29" s="50"/>
      <c r="N29" s="50"/>
      <c r="O29" s="50"/>
      <c r="P29" s="103"/>
      <c r="Q29" s="103"/>
      <c r="R29" s="103"/>
      <c r="S29" s="103"/>
      <c r="T29" s="103"/>
      <c r="U29" s="104"/>
      <c r="V29" s="53"/>
      <c r="W29" s="54"/>
      <c r="X29" s="51"/>
      <c r="Y29" s="55"/>
      <c r="Z29" s="56" t="str">
        <f t="shared" si="8"/>
        <v/>
      </c>
      <c r="AA29" s="49"/>
      <c r="AB29" s="50"/>
      <c r="AC29" s="50"/>
      <c r="AD29" s="50"/>
      <c r="AE29" s="103"/>
      <c r="AF29" s="103"/>
      <c r="AG29" s="103"/>
      <c r="AH29" s="103"/>
      <c r="AI29" s="103"/>
      <c r="AJ29" s="104"/>
      <c r="AK29" s="53"/>
      <c r="AL29" s="54"/>
      <c r="AM29" s="51"/>
      <c r="AN29" s="55"/>
      <c r="AO29" s="56" t="str">
        <f t="shared" si="13"/>
        <v/>
      </c>
      <c r="AP29" s="49"/>
      <c r="AQ29" s="50"/>
      <c r="AR29" s="50"/>
      <c r="AS29" s="103"/>
      <c r="AT29" s="103"/>
      <c r="AU29" s="103"/>
      <c r="AV29" s="103"/>
      <c r="AW29" s="103"/>
      <c r="AX29" s="104"/>
      <c r="AY29" s="53"/>
      <c r="AZ29" s="54"/>
      <c r="BA29" s="51"/>
      <c r="BB29" s="55"/>
      <c r="BC29" s="82" t="str">
        <f t="shared" si="18"/>
        <v/>
      </c>
      <c r="BD29" s="49"/>
      <c r="BE29" s="50"/>
      <c r="BF29" s="50"/>
      <c r="BG29" s="103"/>
      <c r="BH29" s="103"/>
      <c r="BI29" s="103"/>
      <c r="BJ29" s="103"/>
      <c r="BK29" s="103"/>
      <c r="BL29" s="104"/>
      <c r="BM29" s="53"/>
      <c r="BN29" s="54"/>
      <c r="BO29" s="51"/>
      <c r="BP29" s="55"/>
      <c r="BQ29" s="56" t="str">
        <f t="shared" si="23"/>
        <v/>
      </c>
      <c r="BR29" s="49"/>
      <c r="BS29" s="50"/>
      <c r="BT29" s="50"/>
      <c r="BU29" s="103"/>
      <c r="BV29" s="103"/>
      <c r="BW29" s="103"/>
      <c r="BX29" s="103"/>
      <c r="BY29" s="103"/>
      <c r="BZ29" s="104"/>
      <c r="CA29" s="53">
        <f t="shared" si="26"/>
        <v>0</v>
      </c>
      <c r="CB29" s="54">
        <f t="shared" si="27"/>
        <v>0</v>
      </c>
      <c r="CC29" s="51">
        <f t="shared" si="28"/>
        <v>0</v>
      </c>
      <c r="CD29" s="55">
        <f t="shared" si="29"/>
        <v>0</v>
      </c>
      <c r="CE29" s="56" t="str">
        <f t="shared" si="24"/>
        <v/>
      </c>
      <c r="CF29" s="49"/>
      <c r="CG29" s="50"/>
      <c r="CH29" s="51"/>
      <c r="CI29" s="51"/>
      <c r="CJ29" s="51"/>
      <c r="CK29" s="51"/>
      <c r="CL29" s="52"/>
      <c r="CM29" s="53">
        <f t="shared" si="30"/>
        <v>0</v>
      </c>
      <c r="CN29" s="54">
        <f t="shared" si="31"/>
        <v>0</v>
      </c>
      <c r="CO29" s="51">
        <f t="shared" si="32"/>
        <v>0</v>
      </c>
      <c r="CP29" s="55">
        <f t="shared" si="33"/>
        <v>0</v>
      </c>
      <c r="CQ29" s="49"/>
      <c r="CR29" s="50"/>
      <c r="CS29" s="51"/>
      <c r="CT29" s="51"/>
      <c r="CU29" s="51"/>
      <c r="CV29" s="51"/>
      <c r="CW29" s="52"/>
      <c r="CX29" s="53">
        <f t="shared" si="34"/>
        <v>0</v>
      </c>
      <c r="CY29" s="54">
        <f t="shared" si="35"/>
        <v>0</v>
      </c>
      <c r="CZ29" s="51">
        <f t="shared" si="36"/>
        <v>0</v>
      </c>
      <c r="DA29" s="55">
        <f t="shared" si="37"/>
        <v>0</v>
      </c>
      <c r="DB29" s="49"/>
      <c r="DC29" s="50"/>
      <c r="DD29" s="51"/>
      <c r="DE29" s="51"/>
      <c r="DF29" s="51"/>
      <c r="DG29" s="51"/>
      <c r="DH29" s="52"/>
      <c r="DI29" s="53">
        <f t="shared" si="38"/>
        <v>0</v>
      </c>
      <c r="DJ29" s="54">
        <f t="shared" si="39"/>
        <v>0</v>
      </c>
      <c r="DK29" s="51">
        <f t="shared" si="40"/>
        <v>0</v>
      </c>
      <c r="DL29" s="55">
        <f t="shared" si="41"/>
        <v>0</v>
      </c>
    </row>
    <row r="30" spans="1:116" ht="15.6" customHeight="1">
      <c r="A30" s="42"/>
      <c r="B30" s="42"/>
      <c r="C30" s="57"/>
      <c r="D30" s="44"/>
      <c r="E30" s="45"/>
      <c r="F30" s="46"/>
      <c r="G30" s="47"/>
      <c r="H30" s="48"/>
      <c r="I30" s="49"/>
      <c r="J30" s="50"/>
      <c r="K30" s="50"/>
      <c r="L30" s="50"/>
      <c r="M30" s="50"/>
      <c r="N30" s="50"/>
      <c r="O30" s="50"/>
      <c r="P30" s="103"/>
      <c r="Q30" s="103"/>
      <c r="R30" s="103"/>
      <c r="S30" s="103"/>
      <c r="T30" s="103"/>
      <c r="U30" s="104"/>
      <c r="V30" s="53"/>
      <c r="W30" s="54"/>
      <c r="X30" s="51"/>
      <c r="Y30" s="55"/>
      <c r="Z30" s="56" t="str">
        <f t="shared" si="8"/>
        <v/>
      </c>
      <c r="AA30" s="49"/>
      <c r="AB30" s="50"/>
      <c r="AC30" s="50"/>
      <c r="AD30" s="50"/>
      <c r="AE30" s="103"/>
      <c r="AF30" s="103"/>
      <c r="AG30" s="103"/>
      <c r="AH30" s="103"/>
      <c r="AI30" s="103"/>
      <c r="AJ30" s="104"/>
      <c r="AK30" s="53"/>
      <c r="AL30" s="54"/>
      <c r="AM30" s="51"/>
      <c r="AN30" s="55"/>
      <c r="AO30" s="56" t="str">
        <f t="shared" si="13"/>
        <v/>
      </c>
      <c r="AP30" s="49"/>
      <c r="AQ30" s="50"/>
      <c r="AR30" s="50"/>
      <c r="AS30" s="103"/>
      <c r="AT30" s="103"/>
      <c r="AU30" s="103"/>
      <c r="AV30" s="103"/>
      <c r="AW30" s="103"/>
      <c r="AX30" s="104"/>
      <c r="AY30" s="53"/>
      <c r="AZ30" s="54"/>
      <c r="BA30" s="51"/>
      <c r="BB30" s="55"/>
      <c r="BC30" s="82" t="str">
        <f t="shared" si="18"/>
        <v/>
      </c>
      <c r="BD30" s="49"/>
      <c r="BE30" s="50"/>
      <c r="BF30" s="50"/>
      <c r="BG30" s="103"/>
      <c r="BH30" s="103"/>
      <c r="BI30" s="103"/>
      <c r="BJ30" s="103"/>
      <c r="BK30" s="103"/>
      <c r="BL30" s="104"/>
      <c r="BM30" s="53"/>
      <c r="BN30" s="54"/>
      <c r="BO30" s="51"/>
      <c r="BP30" s="55"/>
      <c r="BQ30" s="56" t="str">
        <f t="shared" si="23"/>
        <v/>
      </c>
      <c r="BR30" s="49"/>
      <c r="BS30" s="50"/>
      <c r="BT30" s="50"/>
      <c r="BU30" s="103"/>
      <c r="BV30" s="103"/>
      <c r="BW30" s="103"/>
      <c r="BX30" s="103"/>
      <c r="BY30" s="103"/>
      <c r="BZ30" s="104"/>
      <c r="CA30" s="53">
        <f t="shared" si="26"/>
        <v>0</v>
      </c>
      <c r="CB30" s="54">
        <f t="shared" si="27"/>
        <v>0</v>
      </c>
      <c r="CC30" s="51">
        <f t="shared" si="28"/>
        <v>0</v>
      </c>
      <c r="CD30" s="55">
        <f t="shared" si="29"/>
        <v>0</v>
      </c>
      <c r="CE30" s="56" t="str">
        <f t="shared" si="24"/>
        <v/>
      </c>
      <c r="CF30" s="49"/>
      <c r="CG30" s="50"/>
      <c r="CH30" s="51"/>
      <c r="CI30" s="51"/>
      <c r="CJ30" s="51"/>
      <c r="CK30" s="51"/>
      <c r="CL30" s="52"/>
      <c r="CM30" s="53">
        <f t="shared" si="30"/>
        <v>0</v>
      </c>
      <c r="CN30" s="54">
        <f t="shared" si="31"/>
        <v>0</v>
      </c>
      <c r="CO30" s="51">
        <f t="shared" si="32"/>
        <v>0</v>
      </c>
      <c r="CP30" s="55">
        <f t="shared" si="33"/>
        <v>0</v>
      </c>
      <c r="CQ30" s="49"/>
      <c r="CR30" s="50"/>
      <c r="CS30" s="51"/>
      <c r="CT30" s="51"/>
      <c r="CU30" s="51"/>
      <c r="CV30" s="51"/>
      <c r="CW30" s="52"/>
      <c r="CX30" s="53">
        <f t="shared" si="34"/>
        <v>0</v>
      </c>
      <c r="CY30" s="54">
        <f t="shared" si="35"/>
        <v>0</v>
      </c>
      <c r="CZ30" s="51">
        <f t="shared" si="36"/>
        <v>0</v>
      </c>
      <c r="DA30" s="55">
        <f t="shared" si="37"/>
        <v>0</v>
      </c>
      <c r="DB30" s="49"/>
      <c r="DC30" s="50"/>
      <c r="DD30" s="51"/>
      <c r="DE30" s="51"/>
      <c r="DF30" s="51"/>
      <c r="DG30" s="51"/>
      <c r="DH30" s="52"/>
      <c r="DI30" s="53">
        <f t="shared" si="38"/>
        <v>0</v>
      </c>
      <c r="DJ30" s="54">
        <f t="shared" si="39"/>
        <v>0</v>
      </c>
      <c r="DK30" s="51">
        <f t="shared" si="40"/>
        <v>0</v>
      </c>
      <c r="DL30" s="55">
        <f t="shared" si="41"/>
        <v>0</v>
      </c>
    </row>
    <row r="31" spans="1:116" ht="15.6" customHeight="1">
      <c r="A31" s="42"/>
      <c r="B31" s="42"/>
      <c r="C31" s="57"/>
      <c r="D31" s="44"/>
      <c r="E31" s="45"/>
      <c r="F31" s="46"/>
      <c r="G31" s="47"/>
      <c r="H31" s="48"/>
      <c r="I31" s="49"/>
      <c r="J31" s="50"/>
      <c r="K31" s="50"/>
      <c r="L31" s="50"/>
      <c r="M31" s="50"/>
      <c r="N31" s="50"/>
      <c r="O31" s="50"/>
      <c r="P31" s="103"/>
      <c r="Q31" s="103"/>
      <c r="R31" s="103"/>
      <c r="S31" s="103"/>
      <c r="T31" s="103"/>
      <c r="U31" s="104"/>
      <c r="V31" s="53"/>
      <c r="W31" s="54"/>
      <c r="X31" s="51"/>
      <c r="Y31" s="55"/>
      <c r="Z31" s="56" t="str">
        <f t="shared" si="8"/>
        <v/>
      </c>
      <c r="AA31" s="49"/>
      <c r="AB31" s="50"/>
      <c r="AC31" s="50"/>
      <c r="AD31" s="50"/>
      <c r="AE31" s="103"/>
      <c r="AF31" s="103"/>
      <c r="AG31" s="103"/>
      <c r="AH31" s="103"/>
      <c r="AI31" s="103"/>
      <c r="AJ31" s="104"/>
      <c r="AK31" s="53"/>
      <c r="AL31" s="54"/>
      <c r="AM31" s="51"/>
      <c r="AN31" s="55"/>
      <c r="AO31" s="56" t="str">
        <f t="shared" si="13"/>
        <v/>
      </c>
      <c r="AP31" s="49"/>
      <c r="AQ31" s="50"/>
      <c r="AR31" s="50"/>
      <c r="AS31" s="103"/>
      <c r="AT31" s="103"/>
      <c r="AU31" s="103"/>
      <c r="AV31" s="103"/>
      <c r="AW31" s="103"/>
      <c r="AX31" s="104"/>
      <c r="AY31" s="53"/>
      <c r="AZ31" s="54"/>
      <c r="BA31" s="51"/>
      <c r="BB31" s="55"/>
      <c r="BC31" s="82" t="str">
        <f t="shared" si="18"/>
        <v/>
      </c>
      <c r="BD31" s="49"/>
      <c r="BE31" s="50"/>
      <c r="BF31" s="50"/>
      <c r="BG31" s="103"/>
      <c r="BH31" s="103"/>
      <c r="BI31" s="103"/>
      <c r="BJ31" s="103"/>
      <c r="BK31" s="103"/>
      <c r="BL31" s="104"/>
      <c r="BM31" s="53"/>
      <c r="BN31" s="54"/>
      <c r="BO31" s="51"/>
      <c r="BP31" s="55"/>
      <c r="BQ31" s="56" t="str">
        <f t="shared" si="23"/>
        <v/>
      </c>
      <c r="BR31" s="49"/>
      <c r="BS31" s="50"/>
      <c r="BT31" s="50"/>
      <c r="BU31" s="103"/>
      <c r="BV31" s="103"/>
      <c r="BW31" s="103"/>
      <c r="BX31" s="103"/>
      <c r="BY31" s="103"/>
      <c r="BZ31" s="104"/>
      <c r="CA31" s="53">
        <f t="shared" si="26"/>
        <v>0</v>
      </c>
      <c r="CB31" s="54">
        <f t="shared" si="27"/>
        <v>0</v>
      </c>
      <c r="CC31" s="51">
        <f t="shared" si="28"/>
        <v>0</v>
      </c>
      <c r="CD31" s="55">
        <f t="shared" si="29"/>
        <v>0</v>
      </c>
      <c r="CE31" s="56" t="str">
        <f t="shared" si="24"/>
        <v/>
      </c>
      <c r="CF31" s="49"/>
      <c r="CG31" s="50"/>
      <c r="CH31" s="51"/>
      <c r="CI31" s="51"/>
      <c r="CJ31" s="51"/>
      <c r="CK31" s="51"/>
      <c r="CL31" s="52"/>
      <c r="CM31" s="53">
        <f t="shared" si="30"/>
        <v>0</v>
      </c>
      <c r="CN31" s="54">
        <f t="shared" si="31"/>
        <v>0</v>
      </c>
      <c r="CO31" s="51">
        <f t="shared" si="32"/>
        <v>0</v>
      </c>
      <c r="CP31" s="55">
        <f t="shared" si="33"/>
        <v>0</v>
      </c>
      <c r="CQ31" s="49"/>
      <c r="CR31" s="50"/>
      <c r="CS31" s="51"/>
      <c r="CT31" s="51"/>
      <c r="CU31" s="51"/>
      <c r="CV31" s="51"/>
      <c r="CW31" s="52"/>
      <c r="CX31" s="53">
        <f t="shared" si="34"/>
        <v>0</v>
      </c>
      <c r="CY31" s="54">
        <f t="shared" si="35"/>
        <v>0</v>
      </c>
      <c r="CZ31" s="51">
        <f t="shared" si="36"/>
        <v>0</v>
      </c>
      <c r="DA31" s="55">
        <f t="shared" si="37"/>
        <v>0</v>
      </c>
      <c r="DB31" s="49"/>
      <c r="DC31" s="50"/>
      <c r="DD31" s="51"/>
      <c r="DE31" s="51"/>
      <c r="DF31" s="51"/>
      <c r="DG31" s="51"/>
      <c r="DH31" s="52"/>
      <c r="DI31" s="53">
        <f t="shared" si="38"/>
        <v>0</v>
      </c>
      <c r="DJ31" s="54">
        <f t="shared" si="39"/>
        <v>0</v>
      </c>
      <c r="DK31" s="51">
        <f t="shared" si="40"/>
        <v>0</v>
      </c>
      <c r="DL31" s="55">
        <f t="shared" si="41"/>
        <v>0</v>
      </c>
    </row>
    <row r="32" spans="1:116" ht="15.6" customHeight="1">
      <c r="A32" s="42"/>
      <c r="B32" s="42"/>
      <c r="C32" s="57"/>
      <c r="D32" s="44"/>
      <c r="E32" s="45"/>
      <c r="F32" s="46"/>
      <c r="G32" s="47"/>
      <c r="H32" s="48"/>
      <c r="I32" s="49"/>
      <c r="J32" s="50"/>
      <c r="K32" s="50"/>
      <c r="L32" s="50"/>
      <c r="M32" s="50"/>
      <c r="N32" s="50"/>
      <c r="O32" s="50"/>
      <c r="P32" s="103"/>
      <c r="Q32" s="103"/>
      <c r="R32" s="103"/>
      <c r="S32" s="103"/>
      <c r="T32" s="103"/>
      <c r="U32" s="104"/>
      <c r="V32" s="53"/>
      <c r="W32" s="54"/>
      <c r="X32" s="51"/>
      <c r="Y32" s="55"/>
      <c r="Z32" s="56" t="str">
        <f t="shared" si="8"/>
        <v/>
      </c>
      <c r="AA32" s="49"/>
      <c r="AB32" s="50"/>
      <c r="AC32" s="50"/>
      <c r="AD32" s="50"/>
      <c r="AE32" s="103"/>
      <c r="AF32" s="103"/>
      <c r="AG32" s="103"/>
      <c r="AH32" s="103"/>
      <c r="AI32" s="103"/>
      <c r="AJ32" s="104"/>
      <c r="AK32" s="53"/>
      <c r="AL32" s="54"/>
      <c r="AM32" s="51"/>
      <c r="AN32" s="55"/>
      <c r="AO32" s="56" t="str">
        <f t="shared" si="13"/>
        <v/>
      </c>
      <c r="AP32" s="49"/>
      <c r="AQ32" s="50"/>
      <c r="AR32" s="50"/>
      <c r="AS32" s="103"/>
      <c r="AT32" s="103"/>
      <c r="AU32" s="103"/>
      <c r="AV32" s="103"/>
      <c r="AW32" s="103"/>
      <c r="AX32" s="104"/>
      <c r="AY32" s="53"/>
      <c r="AZ32" s="54"/>
      <c r="BA32" s="51"/>
      <c r="BB32" s="55"/>
      <c r="BC32" s="82" t="str">
        <f t="shared" si="18"/>
        <v/>
      </c>
      <c r="BD32" s="49"/>
      <c r="BE32" s="50"/>
      <c r="BF32" s="50"/>
      <c r="BG32" s="103"/>
      <c r="BH32" s="103"/>
      <c r="BI32" s="103"/>
      <c r="BJ32" s="103"/>
      <c r="BK32" s="103"/>
      <c r="BL32" s="104"/>
      <c r="BM32" s="53"/>
      <c r="BN32" s="54"/>
      <c r="BO32" s="51"/>
      <c r="BP32" s="55"/>
      <c r="BQ32" s="56" t="str">
        <f t="shared" si="23"/>
        <v/>
      </c>
      <c r="BR32" s="49"/>
      <c r="BS32" s="50"/>
      <c r="BT32" s="50"/>
      <c r="BU32" s="103"/>
      <c r="BV32" s="103"/>
      <c r="BW32" s="103"/>
      <c r="BX32" s="103"/>
      <c r="BY32" s="103"/>
      <c r="BZ32" s="104"/>
      <c r="CA32" s="53">
        <f t="shared" si="26"/>
        <v>0</v>
      </c>
      <c r="CB32" s="54">
        <f t="shared" si="27"/>
        <v>0</v>
      </c>
      <c r="CC32" s="51">
        <f t="shared" si="28"/>
        <v>0</v>
      </c>
      <c r="CD32" s="55">
        <f t="shared" si="29"/>
        <v>0</v>
      </c>
      <c r="CE32" s="56" t="str">
        <f t="shared" si="24"/>
        <v/>
      </c>
      <c r="CF32" s="49"/>
      <c r="CG32" s="50"/>
      <c r="CH32" s="51"/>
      <c r="CI32" s="51"/>
      <c r="CJ32" s="51"/>
      <c r="CK32" s="51"/>
      <c r="CL32" s="52"/>
      <c r="CM32" s="53">
        <f t="shared" si="30"/>
        <v>0</v>
      </c>
      <c r="CN32" s="54">
        <f t="shared" si="31"/>
        <v>0</v>
      </c>
      <c r="CO32" s="51">
        <f t="shared" si="32"/>
        <v>0</v>
      </c>
      <c r="CP32" s="55">
        <f t="shared" si="33"/>
        <v>0</v>
      </c>
      <c r="CQ32" s="49"/>
      <c r="CR32" s="50"/>
      <c r="CS32" s="51"/>
      <c r="CT32" s="51"/>
      <c r="CU32" s="51"/>
      <c r="CV32" s="51"/>
      <c r="CW32" s="52"/>
      <c r="CX32" s="53">
        <f t="shared" si="34"/>
        <v>0</v>
      </c>
      <c r="CY32" s="54">
        <f t="shared" si="35"/>
        <v>0</v>
      </c>
      <c r="CZ32" s="51">
        <f t="shared" si="36"/>
        <v>0</v>
      </c>
      <c r="DA32" s="55">
        <f t="shared" si="37"/>
        <v>0</v>
      </c>
      <c r="DB32" s="49"/>
      <c r="DC32" s="50"/>
      <c r="DD32" s="51"/>
      <c r="DE32" s="51"/>
      <c r="DF32" s="51"/>
      <c r="DG32" s="51"/>
      <c r="DH32" s="52"/>
      <c r="DI32" s="53">
        <f t="shared" si="38"/>
        <v>0</v>
      </c>
      <c r="DJ32" s="54">
        <f t="shared" si="39"/>
        <v>0</v>
      </c>
      <c r="DK32" s="51">
        <f t="shared" si="40"/>
        <v>0</v>
      </c>
      <c r="DL32" s="55">
        <f t="shared" si="41"/>
        <v>0</v>
      </c>
    </row>
    <row r="33" spans="1:116" ht="15.6" customHeight="1">
      <c r="A33" s="42"/>
      <c r="B33" s="42"/>
      <c r="C33" s="57"/>
      <c r="D33" s="44"/>
      <c r="E33" s="45"/>
      <c r="F33" s="46"/>
      <c r="G33" s="47"/>
      <c r="H33" s="48"/>
      <c r="I33" s="49"/>
      <c r="J33" s="50"/>
      <c r="K33" s="50"/>
      <c r="L33" s="50"/>
      <c r="M33" s="50"/>
      <c r="N33" s="50"/>
      <c r="O33" s="50"/>
      <c r="P33" s="103"/>
      <c r="Q33" s="103"/>
      <c r="R33" s="103"/>
      <c r="S33" s="103"/>
      <c r="T33" s="103"/>
      <c r="U33" s="104"/>
      <c r="V33" s="53"/>
      <c r="W33" s="54"/>
      <c r="X33" s="51"/>
      <c r="Y33" s="55"/>
      <c r="Z33" s="56" t="str">
        <f t="shared" si="8"/>
        <v/>
      </c>
      <c r="AA33" s="49"/>
      <c r="AB33" s="50"/>
      <c r="AC33" s="50"/>
      <c r="AD33" s="50"/>
      <c r="AE33" s="103"/>
      <c r="AF33" s="103"/>
      <c r="AG33" s="103"/>
      <c r="AH33" s="103"/>
      <c r="AI33" s="103"/>
      <c r="AJ33" s="104"/>
      <c r="AK33" s="53"/>
      <c r="AL33" s="54"/>
      <c r="AM33" s="51"/>
      <c r="AN33" s="55"/>
      <c r="AO33" s="56" t="str">
        <f t="shared" si="13"/>
        <v/>
      </c>
      <c r="AP33" s="49"/>
      <c r="AQ33" s="50"/>
      <c r="AR33" s="50"/>
      <c r="AS33" s="103"/>
      <c r="AT33" s="103"/>
      <c r="AU33" s="103"/>
      <c r="AV33" s="103"/>
      <c r="AW33" s="103"/>
      <c r="AX33" s="104"/>
      <c r="AY33" s="53"/>
      <c r="AZ33" s="54"/>
      <c r="BA33" s="51"/>
      <c r="BB33" s="55"/>
      <c r="BC33" s="82" t="str">
        <f t="shared" si="18"/>
        <v/>
      </c>
      <c r="BD33" s="49"/>
      <c r="BE33" s="50"/>
      <c r="BF33" s="50"/>
      <c r="BG33" s="103"/>
      <c r="BH33" s="103"/>
      <c r="BI33" s="103"/>
      <c r="BJ33" s="103"/>
      <c r="BK33" s="103"/>
      <c r="BL33" s="104"/>
      <c r="BM33" s="53"/>
      <c r="BN33" s="54"/>
      <c r="BO33" s="51"/>
      <c r="BP33" s="55"/>
      <c r="BQ33" s="56" t="str">
        <f t="shared" si="23"/>
        <v/>
      </c>
      <c r="BR33" s="49"/>
      <c r="BS33" s="50"/>
      <c r="BT33" s="50"/>
      <c r="BU33" s="103"/>
      <c r="BV33" s="103"/>
      <c r="BW33" s="103"/>
      <c r="BX33" s="103"/>
      <c r="BY33" s="103"/>
      <c r="BZ33" s="104"/>
      <c r="CA33" s="53">
        <f t="shared" si="26"/>
        <v>0</v>
      </c>
      <c r="CB33" s="54">
        <f t="shared" si="27"/>
        <v>0</v>
      </c>
      <c r="CC33" s="51">
        <f t="shared" si="28"/>
        <v>0</v>
      </c>
      <c r="CD33" s="55">
        <f t="shared" si="29"/>
        <v>0</v>
      </c>
      <c r="CE33" s="56" t="str">
        <f t="shared" si="24"/>
        <v/>
      </c>
      <c r="CF33" s="49"/>
      <c r="CG33" s="50"/>
      <c r="CH33" s="51"/>
      <c r="CI33" s="51"/>
      <c r="CJ33" s="51"/>
      <c r="CK33" s="51"/>
      <c r="CL33" s="52"/>
      <c r="CM33" s="53">
        <f t="shared" si="30"/>
        <v>0</v>
      </c>
      <c r="CN33" s="54">
        <f t="shared" si="31"/>
        <v>0</v>
      </c>
      <c r="CO33" s="51">
        <f t="shared" si="32"/>
        <v>0</v>
      </c>
      <c r="CP33" s="55">
        <f t="shared" si="33"/>
        <v>0</v>
      </c>
      <c r="CQ33" s="49"/>
      <c r="CR33" s="50"/>
      <c r="CS33" s="51"/>
      <c r="CT33" s="51"/>
      <c r="CU33" s="51"/>
      <c r="CV33" s="51"/>
      <c r="CW33" s="52"/>
      <c r="CX33" s="53">
        <f t="shared" si="34"/>
        <v>0</v>
      </c>
      <c r="CY33" s="54">
        <f t="shared" si="35"/>
        <v>0</v>
      </c>
      <c r="CZ33" s="51">
        <f t="shared" si="36"/>
        <v>0</v>
      </c>
      <c r="DA33" s="55">
        <f t="shared" si="37"/>
        <v>0</v>
      </c>
      <c r="DB33" s="49"/>
      <c r="DC33" s="50"/>
      <c r="DD33" s="51"/>
      <c r="DE33" s="51"/>
      <c r="DF33" s="51"/>
      <c r="DG33" s="51"/>
      <c r="DH33" s="52"/>
      <c r="DI33" s="53">
        <f t="shared" si="38"/>
        <v>0</v>
      </c>
      <c r="DJ33" s="54">
        <f t="shared" si="39"/>
        <v>0</v>
      </c>
      <c r="DK33" s="51">
        <f t="shared" si="40"/>
        <v>0</v>
      </c>
      <c r="DL33" s="55">
        <f t="shared" si="41"/>
        <v>0</v>
      </c>
    </row>
    <row r="34" spans="1:116" ht="15.6" customHeight="1">
      <c r="A34" s="42"/>
      <c r="B34" s="42"/>
      <c r="C34" s="57"/>
      <c r="D34" s="44"/>
      <c r="E34" s="45"/>
      <c r="F34" s="46"/>
      <c r="G34" s="47"/>
      <c r="H34" s="48"/>
      <c r="I34" s="49"/>
      <c r="J34" s="50"/>
      <c r="K34" s="50"/>
      <c r="L34" s="50"/>
      <c r="M34" s="50"/>
      <c r="N34" s="69"/>
      <c r="O34" s="50"/>
      <c r="P34" s="103"/>
      <c r="Q34" s="103"/>
      <c r="R34" s="103"/>
      <c r="S34" s="103"/>
      <c r="T34" s="103"/>
      <c r="U34" s="104"/>
      <c r="V34" s="53"/>
      <c r="W34" s="54"/>
      <c r="X34" s="51"/>
      <c r="Y34" s="55"/>
      <c r="Z34" s="56" t="str">
        <f t="shared" si="8"/>
        <v/>
      </c>
      <c r="AA34" s="49"/>
      <c r="AB34" s="50"/>
      <c r="AC34" s="50"/>
      <c r="AD34" s="50"/>
      <c r="AE34" s="103"/>
      <c r="AF34" s="103"/>
      <c r="AG34" s="103"/>
      <c r="AH34" s="103"/>
      <c r="AI34" s="103"/>
      <c r="AJ34" s="104"/>
      <c r="AK34" s="53"/>
      <c r="AL34" s="54"/>
      <c r="AM34" s="51"/>
      <c r="AN34" s="55"/>
      <c r="AO34" s="56" t="str">
        <f t="shared" si="13"/>
        <v/>
      </c>
      <c r="AP34" s="49"/>
      <c r="AQ34" s="50"/>
      <c r="AR34" s="50"/>
      <c r="AS34" s="103"/>
      <c r="AT34" s="103"/>
      <c r="AU34" s="103"/>
      <c r="AV34" s="103"/>
      <c r="AW34" s="103"/>
      <c r="AX34" s="104"/>
      <c r="AY34" s="53"/>
      <c r="AZ34" s="54"/>
      <c r="BA34" s="51"/>
      <c r="BB34" s="55"/>
      <c r="BC34" s="82" t="str">
        <f t="shared" si="18"/>
        <v/>
      </c>
      <c r="BD34" s="49"/>
      <c r="BE34" s="50"/>
      <c r="BF34" s="50"/>
      <c r="BG34" s="103"/>
      <c r="BH34" s="103"/>
      <c r="BI34" s="103"/>
      <c r="BJ34" s="103"/>
      <c r="BK34" s="103"/>
      <c r="BL34" s="104"/>
      <c r="BM34" s="53"/>
      <c r="BN34" s="54"/>
      <c r="BO34" s="51"/>
      <c r="BP34" s="55"/>
      <c r="BQ34" s="56" t="str">
        <f t="shared" si="23"/>
        <v/>
      </c>
      <c r="BR34" s="49"/>
      <c r="BS34" s="50"/>
      <c r="BT34" s="50"/>
      <c r="BU34" s="103"/>
      <c r="BV34" s="103"/>
      <c r="BW34" s="103"/>
      <c r="BX34" s="103"/>
      <c r="BY34" s="103"/>
      <c r="BZ34" s="104"/>
      <c r="CA34" s="53">
        <f t="shared" si="26"/>
        <v>0</v>
      </c>
      <c r="CB34" s="54">
        <f t="shared" si="27"/>
        <v>0</v>
      </c>
      <c r="CC34" s="51">
        <f t="shared" si="28"/>
        <v>0</v>
      </c>
      <c r="CD34" s="55">
        <f t="shared" si="29"/>
        <v>0</v>
      </c>
      <c r="CE34" s="56" t="str">
        <f t="shared" si="24"/>
        <v/>
      </c>
      <c r="CF34" s="49"/>
      <c r="CG34" s="50"/>
      <c r="CH34" s="51"/>
      <c r="CI34" s="51"/>
      <c r="CJ34" s="51"/>
      <c r="CK34" s="51"/>
      <c r="CL34" s="52"/>
      <c r="CM34" s="53">
        <f t="shared" si="30"/>
        <v>0</v>
      </c>
      <c r="CN34" s="54">
        <f t="shared" si="31"/>
        <v>0</v>
      </c>
      <c r="CO34" s="51">
        <f t="shared" si="32"/>
        <v>0</v>
      </c>
      <c r="CP34" s="55">
        <f t="shared" si="33"/>
        <v>0</v>
      </c>
      <c r="CQ34" s="49"/>
      <c r="CR34" s="50"/>
      <c r="CS34" s="51"/>
      <c r="CT34" s="51"/>
      <c r="CU34" s="51"/>
      <c r="CV34" s="51"/>
      <c r="CW34" s="52"/>
      <c r="CX34" s="53">
        <f t="shared" si="34"/>
        <v>0</v>
      </c>
      <c r="CY34" s="54">
        <f t="shared" si="35"/>
        <v>0</v>
      </c>
      <c r="CZ34" s="51">
        <f t="shared" si="36"/>
        <v>0</v>
      </c>
      <c r="DA34" s="55">
        <f t="shared" si="37"/>
        <v>0</v>
      </c>
      <c r="DB34" s="49"/>
      <c r="DC34" s="50"/>
      <c r="DD34" s="51"/>
      <c r="DE34" s="51"/>
      <c r="DF34" s="51"/>
      <c r="DG34" s="51"/>
      <c r="DH34" s="52"/>
      <c r="DI34" s="53">
        <f t="shared" si="38"/>
        <v>0</v>
      </c>
      <c r="DJ34" s="54">
        <f t="shared" si="39"/>
        <v>0</v>
      </c>
      <c r="DK34" s="51">
        <f t="shared" si="40"/>
        <v>0</v>
      </c>
      <c r="DL34" s="55">
        <f t="shared" si="41"/>
        <v>0</v>
      </c>
    </row>
    <row r="35" spans="1:116" ht="15.6" customHeight="1">
      <c r="A35" s="42"/>
      <c r="B35" s="42"/>
      <c r="C35" s="57"/>
      <c r="D35" s="44"/>
      <c r="E35" s="45"/>
      <c r="F35" s="46"/>
      <c r="G35" s="47"/>
      <c r="H35" s="48"/>
      <c r="I35" s="49"/>
      <c r="J35" s="50"/>
      <c r="K35" s="50"/>
      <c r="L35" s="50"/>
      <c r="M35" s="70"/>
      <c r="N35" s="71"/>
      <c r="O35" s="72"/>
      <c r="P35" s="103"/>
      <c r="Q35" s="103"/>
      <c r="R35" s="103"/>
      <c r="S35" s="103"/>
      <c r="T35" s="103"/>
      <c r="U35" s="104"/>
      <c r="V35" s="53"/>
      <c r="W35" s="54"/>
      <c r="X35" s="51"/>
      <c r="Y35" s="55"/>
      <c r="Z35" s="56" t="str">
        <f t="shared" si="8"/>
        <v/>
      </c>
      <c r="AA35" s="49"/>
      <c r="AB35" s="50"/>
      <c r="AC35" s="50"/>
      <c r="AD35" s="50"/>
      <c r="AE35" s="103"/>
      <c r="AF35" s="103"/>
      <c r="AG35" s="103"/>
      <c r="AH35" s="103"/>
      <c r="AI35" s="103"/>
      <c r="AJ35" s="104"/>
      <c r="AK35" s="53"/>
      <c r="AL35" s="54"/>
      <c r="AM35" s="51"/>
      <c r="AN35" s="55"/>
      <c r="AO35" s="56" t="str">
        <f t="shared" si="13"/>
        <v/>
      </c>
      <c r="AP35" s="49"/>
      <c r="AQ35" s="50"/>
      <c r="AR35" s="50"/>
      <c r="AS35" s="103"/>
      <c r="AT35" s="103"/>
      <c r="AU35" s="103"/>
      <c r="AV35" s="103"/>
      <c r="AW35" s="103"/>
      <c r="AX35" s="104"/>
      <c r="AY35" s="53"/>
      <c r="AZ35" s="54"/>
      <c r="BA35" s="51"/>
      <c r="BB35" s="55"/>
      <c r="BC35" s="82" t="str">
        <f t="shared" si="18"/>
        <v/>
      </c>
      <c r="BD35" s="49"/>
      <c r="BE35" s="50"/>
      <c r="BF35" s="50"/>
      <c r="BG35" s="103"/>
      <c r="BH35" s="103"/>
      <c r="BI35" s="103"/>
      <c r="BJ35" s="103"/>
      <c r="BK35" s="103"/>
      <c r="BL35" s="104"/>
      <c r="BM35" s="53"/>
      <c r="BN35" s="54"/>
      <c r="BO35" s="51"/>
      <c r="BP35" s="55"/>
      <c r="BQ35" s="56" t="str">
        <f t="shared" si="23"/>
        <v/>
      </c>
      <c r="BR35" s="49"/>
      <c r="BS35" s="50"/>
      <c r="BT35" s="50"/>
      <c r="BU35" s="103"/>
      <c r="BV35" s="103"/>
      <c r="BW35" s="103"/>
      <c r="BX35" s="103"/>
      <c r="BY35" s="103"/>
      <c r="BZ35" s="104"/>
      <c r="CA35" s="53">
        <f t="shared" si="26"/>
        <v>0</v>
      </c>
      <c r="CB35" s="54">
        <f t="shared" si="27"/>
        <v>0</v>
      </c>
      <c r="CC35" s="51">
        <f t="shared" si="28"/>
        <v>0</v>
      </c>
      <c r="CD35" s="55">
        <f t="shared" si="29"/>
        <v>0</v>
      </c>
      <c r="CE35" s="56" t="str">
        <f t="shared" si="24"/>
        <v/>
      </c>
      <c r="CF35" s="49"/>
      <c r="CG35" s="50"/>
      <c r="CH35" s="51"/>
      <c r="CI35" s="51"/>
      <c r="CJ35" s="51"/>
      <c r="CK35" s="51"/>
      <c r="CL35" s="52"/>
      <c r="CM35" s="53">
        <f t="shared" si="30"/>
        <v>0</v>
      </c>
      <c r="CN35" s="54">
        <f t="shared" si="31"/>
        <v>0</v>
      </c>
      <c r="CO35" s="51">
        <f t="shared" si="32"/>
        <v>0</v>
      </c>
      <c r="CP35" s="55">
        <f t="shared" si="33"/>
        <v>0</v>
      </c>
      <c r="CQ35" s="49"/>
      <c r="CR35" s="50"/>
      <c r="CS35" s="51"/>
      <c r="CT35" s="51"/>
      <c r="CU35" s="51"/>
      <c r="CV35" s="51"/>
      <c r="CW35" s="52"/>
      <c r="CX35" s="53">
        <f t="shared" si="34"/>
        <v>0</v>
      </c>
      <c r="CY35" s="54">
        <f t="shared" si="35"/>
        <v>0</v>
      </c>
      <c r="CZ35" s="51">
        <f t="shared" si="36"/>
        <v>0</v>
      </c>
      <c r="DA35" s="55">
        <f t="shared" si="37"/>
        <v>0</v>
      </c>
      <c r="DB35" s="49"/>
      <c r="DC35" s="50"/>
      <c r="DD35" s="51"/>
      <c r="DE35" s="51"/>
      <c r="DF35" s="51"/>
      <c r="DG35" s="51"/>
      <c r="DH35" s="52"/>
      <c r="DI35" s="53">
        <f t="shared" si="38"/>
        <v>0</v>
      </c>
      <c r="DJ35" s="54">
        <f t="shared" si="39"/>
        <v>0</v>
      </c>
      <c r="DK35" s="51">
        <f t="shared" si="40"/>
        <v>0</v>
      </c>
      <c r="DL35" s="55">
        <f t="shared" si="41"/>
        <v>0</v>
      </c>
    </row>
    <row r="36" spans="1:116" ht="15.6" customHeight="1">
      <c r="A36" s="42"/>
      <c r="B36" s="42"/>
      <c r="C36" s="57"/>
      <c r="D36" s="44"/>
      <c r="E36" s="45"/>
      <c r="F36" s="46"/>
      <c r="G36" s="47"/>
      <c r="H36" s="48"/>
      <c r="I36" s="49"/>
      <c r="J36" s="50"/>
      <c r="K36" s="50"/>
      <c r="L36" s="50"/>
      <c r="M36" s="50"/>
      <c r="N36" s="73"/>
      <c r="O36" s="50"/>
      <c r="P36" s="103"/>
      <c r="Q36" s="103"/>
      <c r="R36" s="103"/>
      <c r="S36" s="103"/>
      <c r="T36" s="103"/>
      <c r="U36" s="104"/>
      <c r="V36" s="53"/>
      <c r="W36" s="54"/>
      <c r="X36" s="51"/>
      <c r="Y36" s="55"/>
      <c r="Z36" s="56" t="str">
        <f t="shared" si="8"/>
        <v/>
      </c>
      <c r="AA36" s="49"/>
      <c r="AB36" s="50"/>
      <c r="AC36" s="50"/>
      <c r="AD36" s="50"/>
      <c r="AE36" s="103"/>
      <c r="AF36" s="103"/>
      <c r="AG36" s="103"/>
      <c r="AH36" s="103"/>
      <c r="AI36" s="103"/>
      <c r="AJ36" s="104"/>
      <c r="AK36" s="53"/>
      <c r="AL36" s="54"/>
      <c r="AM36" s="51"/>
      <c r="AN36" s="55"/>
      <c r="AO36" s="56" t="str">
        <f t="shared" si="13"/>
        <v/>
      </c>
      <c r="AP36" s="49"/>
      <c r="AQ36" s="50"/>
      <c r="AR36" s="50"/>
      <c r="AS36" s="103"/>
      <c r="AT36" s="103"/>
      <c r="AU36" s="103"/>
      <c r="AV36" s="103"/>
      <c r="AW36" s="103"/>
      <c r="AX36" s="104"/>
      <c r="AY36" s="53"/>
      <c r="AZ36" s="54"/>
      <c r="BA36" s="51"/>
      <c r="BB36" s="55"/>
      <c r="BC36" s="82" t="str">
        <f t="shared" si="18"/>
        <v/>
      </c>
      <c r="BD36" s="49"/>
      <c r="BE36" s="50"/>
      <c r="BF36" s="50"/>
      <c r="BG36" s="103"/>
      <c r="BH36" s="103"/>
      <c r="BI36" s="103"/>
      <c r="BJ36" s="103"/>
      <c r="BK36" s="103"/>
      <c r="BL36" s="104"/>
      <c r="BM36" s="53"/>
      <c r="BN36" s="54"/>
      <c r="BO36" s="51"/>
      <c r="BP36" s="55"/>
      <c r="BQ36" s="56" t="str">
        <f t="shared" si="23"/>
        <v/>
      </c>
      <c r="BR36" s="49"/>
      <c r="BS36" s="50"/>
      <c r="BT36" s="50"/>
      <c r="BU36" s="103"/>
      <c r="BV36" s="103"/>
      <c r="BW36" s="103"/>
      <c r="BX36" s="103"/>
      <c r="BY36" s="103"/>
      <c r="BZ36" s="104"/>
      <c r="CA36" s="53">
        <f t="shared" si="26"/>
        <v>0</v>
      </c>
      <c r="CB36" s="54">
        <f t="shared" si="27"/>
        <v>0</v>
      </c>
      <c r="CC36" s="51">
        <f t="shared" si="28"/>
        <v>0</v>
      </c>
      <c r="CD36" s="55">
        <f t="shared" si="29"/>
        <v>0</v>
      </c>
      <c r="CE36" s="56" t="str">
        <f t="shared" si="24"/>
        <v/>
      </c>
      <c r="CF36" s="49"/>
      <c r="CG36" s="50"/>
      <c r="CH36" s="51"/>
      <c r="CI36" s="51"/>
      <c r="CJ36" s="51"/>
      <c r="CK36" s="51"/>
      <c r="CL36" s="52"/>
      <c r="CM36" s="53">
        <f t="shared" si="30"/>
        <v>0</v>
      </c>
      <c r="CN36" s="54">
        <f t="shared" si="31"/>
        <v>0</v>
      </c>
      <c r="CO36" s="51">
        <f t="shared" si="32"/>
        <v>0</v>
      </c>
      <c r="CP36" s="55">
        <f t="shared" si="33"/>
        <v>0</v>
      </c>
      <c r="CQ36" s="49"/>
      <c r="CR36" s="50"/>
      <c r="CS36" s="51"/>
      <c r="CT36" s="51"/>
      <c r="CU36" s="51"/>
      <c r="CV36" s="51"/>
      <c r="CW36" s="52"/>
      <c r="CX36" s="53">
        <f t="shared" si="34"/>
        <v>0</v>
      </c>
      <c r="CY36" s="54">
        <f t="shared" si="35"/>
        <v>0</v>
      </c>
      <c r="CZ36" s="51">
        <f t="shared" si="36"/>
        <v>0</v>
      </c>
      <c r="DA36" s="55">
        <f t="shared" si="37"/>
        <v>0</v>
      </c>
      <c r="DB36" s="49"/>
      <c r="DC36" s="50"/>
      <c r="DD36" s="51"/>
      <c r="DE36" s="51"/>
      <c r="DF36" s="51"/>
      <c r="DG36" s="51"/>
      <c r="DH36" s="52"/>
      <c r="DI36" s="53">
        <f t="shared" si="38"/>
        <v>0</v>
      </c>
      <c r="DJ36" s="54">
        <f t="shared" si="39"/>
        <v>0</v>
      </c>
      <c r="DK36" s="51">
        <f t="shared" si="40"/>
        <v>0</v>
      </c>
      <c r="DL36" s="55">
        <f t="shared" si="41"/>
        <v>0</v>
      </c>
    </row>
    <row r="37" spans="1:116" ht="15.6" customHeight="1">
      <c r="A37" s="42"/>
      <c r="B37" s="42"/>
      <c r="C37" s="57"/>
      <c r="D37" s="65"/>
      <c r="E37" s="45"/>
      <c r="F37" s="46"/>
      <c r="G37" s="47"/>
      <c r="H37" s="48"/>
      <c r="I37" s="49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2"/>
      <c r="V37" s="53"/>
      <c r="W37" s="54"/>
      <c r="X37" s="51"/>
      <c r="Y37" s="55"/>
      <c r="Z37" s="56" t="str">
        <f t="shared" si="8"/>
        <v/>
      </c>
      <c r="AA37" s="49"/>
      <c r="AB37" s="50"/>
      <c r="AC37" s="50"/>
      <c r="AD37" s="50"/>
      <c r="AE37" s="51"/>
      <c r="AF37" s="51"/>
      <c r="AG37" s="51"/>
      <c r="AH37" s="51"/>
      <c r="AI37" s="51"/>
      <c r="AJ37" s="52"/>
      <c r="AK37" s="53"/>
      <c r="AL37" s="54"/>
      <c r="AM37" s="51"/>
      <c r="AN37" s="55"/>
      <c r="AO37" s="56" t="str">
        <f t="shared" si="13"/>
        <v/>
      </c>
      <c r="AP37" s="49"/>
      <c r="AQ37" s="50"/>
      <c r="AR37" s="50"/>
      <c r="AS37" s="51"/>
      <c r="AT37" s="51"/>
      <c r="AU37" s="51"/>
      <c r="AV37" s="51"/>
      <c r="AW37" s="51"/>
      <c r="AX37" s="52"/>
      <c r="AY37" s="53"/>
      <c r="AZ37" s="54"/>
      <c r="BA37" s="51"/>
      <c r="BB37" s="55"/>
      <c r="BC37" s="82" t="str">
        <f t="shared" si="18"/>
        <v/>
      </c>
      <c r="BD37" s="49"/>
      <c r="BE37" s="50"/>
      <c r="BF37" s="50"/>
      <c r="BG37" s="51"/>
      <c r="BH37" s="51"/>
      <c r="BI37" s="51"/>
      <c r="BJ37" s="51"/>
      <c r="BK37" s="51"/>
      <c r="BL37" s="52"/>
      <c r="BM37" s="53"/>
      <c r="BN37" s="54"/>
      <c r="BO37" s="51"/>
      <c r="BP37" s="55"/>
      <c r="BQ37" s="56" t="str">
        <f t="shared" si="23"/>
        <v/>
      </c>
      <c r="BR37" s="49"/>
      <c r="BS37" s="50"/>
      <c r="BT37" s="50"/>
      <c r="BU37" s="51"/>
      <c r="BV37" s="51"/>
      <c r="BW37" s="51"/>
      <c r="BX37" s="51"/>
      <c r="BY37" s="51"/>
      <c r="BZ37" s="52"/>
      <c r="CA37" s="53"/>
      <c r="CB37" s="54"/>
      <c r="CC37" s="51"/>
      <c r="CD37" s="55"/>
      <c r="CE37" s="56" t="str">
        <f t="shared" si="24"/>
        <v/>
      </c>
      <c r="CF37" s="49"/>
      <c r="CG37" s="50"/>
      <c r="CH37" s="51"/>
      <c r="CI37" s="51"/>
      <c r="CJ37" s="51"/>
      <c r="CK37" s="51"/>
      <c r="CL37" s="52"/>
      <c r="CM37" s="53"/>
      <c r="CN37" s="54"/>
      <c r="CO37" s="51"/>
      <c r="CP37" s="55"/>
      <c r="CQ37" s="49"/>
      <c r="CR37" s="50"/>
      <c r="CS37" s="51"/>
      <c r="CT37" s="51"/>
      <c r="CU37" s="51"/>
      <c r="CV37" s="51"/>
      <c r="CW37" s="52"/>
      <c r="CX37" s="53"/>
      <c r="CY37" s="54"/>
      <c r="CZ37" s="51"/>
      <c r="DA37" s="55"/>
      <c r="DB37" s="49"/>
      <c r="DC37" s="50"/>
      <c r="DD37" s="51"/>
      <c r="DE37" s="51"/>
      <c r="DF37" s="51"/>
      <c r="DG37" s="51"/>
      <c r="DH37" s="52"/>
      <c r="DI37" s="53"/>
      <c r="DJ37" s="54"/>
      <c r="DK37" s="51"/>
      <c r="DL37" s="55"/>
    </row>
    <row r="38" spans="1:116" ht="15.6" customHeight="1">
      <c r="A38" s="42"/>
      <c r="B38" s="42"/>
      <c r="C38" s="36"/>
      <c r="D38" s="74"/>
      <c r="E38" s="45"/>
      <c r="F38" s="46"/>
      <c r="G38" s="47"/>
      <c r="H38" s="48"/>
      <c r="I38" s="49"/>
      <c r="J38" s="50"/>
      <c r="K38" s="50"/>
      <c r="L38" s="50"/>
      <c r="M38" s="50"/>
      <c r="N38" s="50"/>
      <c r="O38" s="50"/>
      <c r="P38" s="51"/>
      <c r="Q38" s="51"/>
      <c r="R38" s="51"/>
      <c r="S38" s="51"/>
      <c r="T38" s="51"/>
      <c r="U38" s="52"/>
      <c r="V38" s="53"/>
      <c r="W38" s="54"/>
      <c r="X38" s="51"/>
      <c r="Y38" s="55"/>
      <c r="Z38" s="56" t="str">
        <f t="shared" si="8"/>
        <v/>
      </c>
      <c r="AA38" s="49"/>
      <c r="AB38" s="50"/>
      <c r="AC38" s="50"/>
      <c r="AD38" s="50"/>
      <c r="AE38" s="51"/>
      <c r="AF38" s="51"/>
      <c r="AG38" s="51"/>
      <c r="AH38" s="51"/>
      <c r="AI38" s="51"/>
      <c r="AJ38" s="52"/>
      <c r="AK38" s="53"/>
      <c r="AL38" s="54"/>
      <c r="AM38" s="51"/>
      <c r="AN38" s="55"/>
      <c r="AO38" s="56" t="str">
        <f t="shared" si="13"/>
        <v/>
      </c>
      <c r="AP38" s="49"/>
      <c r="AQ38" s="50"/>
      <c r="AR38" s="50"/>
      <c r="AS38" s="51"/>
      <c r="AT38" s="51"/>
      <c r="AU38" s="51"/>
      <c r="AV38" s="51"/>
      <c r="AW38" s="51"/>
      <c r="AX38" s="52"/>
      <c r="AY38" s="53"/>
      <c r="AZ38" s="54"/>
      <c r="BA38" s="51"/>
      <c r="BB38" s="55"/>
      <c r="BC38" s="82" t="str">
        <f t="shared" si="18"/>
        <v/>
      </c>
      <c r="BD38" s="49"/>
      <c r="BE38" s="50"/>
      <c r="BF38" s="50"/>
      <c r="BG38" s="51"/>
      <c r="BH38" s="51"/>
      <c r="BI38" s="51"/>
      <c r="BJ38" s="51"/>
      <c r="BK38" s="51"/>
      <c r="BL38" s="52"/>
      <c r="BM38" s="53"/>
      <c r="BN38" s="54"/>
      <c r="BO38" s="51"/>
      <c r="BP38" s="55"/>
      <c r="BQ38" s="56" t="str">
        <f t="shared" si="23"/>
        <v/>
      </c>
      <c r="BR38" s="49"/>
      <c r="BS38" s="50"/>
      <c r="BT38" s="50"/>
      <c r="BU38" s="51"/>
      <c r="BV38" s="51"/>
      <c r="BW38" s="51"/>
      <c r="BX38" s="51"/>
      <c r="BY38" s="51"/>
      <c r="BZ38" s="52"/>
      <c r="CA38" s="53"/>
      <c r="CB38" s="54"/>
      <c r="CC38" s="51"/>
      <c r="CD38" s="55"/>
      <c r="CE38" s="56" t="str">
        <f t="shared" si="24"/>
        <v/>
      </c>
      <c r="CF38" s="49"/>
      <c r="CG38" s="50"/>
      <c r="CH38" s="51"/>
      <c r="CI38" s="51"/>
      <c r="CJ38" s="51"/>
      <c r="CK38" s="51"/>
      <c r="CL38" s="52"/>
      <c r="CM38" s="53"/>
      <c r="CN38" s="54"/>
      <c r="CO38" s="51"/>
      <c r="CP38" s="55"/>
      <c r="CQ38" s="49"/>
      <c r="CR38" s="50"/>
      <c r="CS38" s="51"/>
      <c r="CT38" s="51"/>
      <c r="CU38" s="51"/>
      <c r="CV38" s="51"/>
      <c r="CW38" s="52"/>
      <c r="CX38" s="53"/>
      <c r="CY38" s="54"/>
      <c r="CZ38" s="51"/>
      <c r="DA38" s="55"/>
      <c r="DB38" s="49"/>
      <c r="DC38" s="50"/>
      <c r="DD38" s="51"/>
      <c r="DE38" s="51"/>
      <c r="DF38" s="51"/>
      <c r="DG38" s="51"/>
      <c r="DH38" s="52"/>
      <c r="DI38" s="53"/>
      <c r="DJ38" s="54"/>
      <c r="DK38" s="51"/>
      <c r="DL38" s="55"/>
    </row>
    <row r="39" spans="1:116" ht="13.15" customHeight="1">
      <c r="A39" s="42"/>
      <c r="B39" s="42"/>
      <c r="C39" s="57"/>
      <c r="D39" s="44"/>
      <c r="E39" s="45"/>
      <c r="F39" s="46"/>
      <c r="G39" s="47"/>
      <c r="H39" s="48"/>
      <c r="I39" s="49"/>
      <c r="J39" s="50"/>
      <c r="K39" s="50"/>
      <c r="L39" s="50"/>
      <c r="M39" s="50"/>
      <c r="N39" s="50"/>
      <c r="O39" s="50"/>
      <c r="P39" s="103"/>
      <c r="Q39" s="103"/>
      <c r="R39" s="103"/>
      <c r="S39" s="103"/>
      <c r="T39" s="103"/>
      <c r="U39" s="104"/>
      <c r="V39" s="53"/>
      <c r="W39" s="54"/>
      <c r="X39" s="51"/>
      <c r="Y39" s="55"/>
      <c r="Z39" s="56" t="str">
        <f t="shared" si="8"/>
        <v/>
      </c>
      <c r="AA39" s="49"/>
      <c r="AB39" s="50"/>
      <c r="AC39" s="50"/>
      <c r="AD39" s="50"/>
      <c r="AE39" s="103"/>
      <c r="AF39" s="103"/>
      <c r="AG39" s="103"/>
      <c r="AH39" s="103"/>
      <c r="AI39" s="103"/>
      <c r="AJ39" s="104"/>
      <c r="AK39" s="53"/>
      <c r="AL39" s="54"/>
      <c r="AM39" s="51"/>
      <c r="AN39" s="55"/>
      <c r="AO39" s="56" t="str">
        <f t="shared" si="13"/>
        <v/>
      </c>
      <c r="AP39" s="49"/>
      <c r="AQ39" s="50"/>
      <c r="AR39" s="50"/>
      <c r="AS39" s="103"/>
      <c r="AT39" s="103"/>
      <c r="AU39" s="103"/>
      <c r="AV39" s="103"/>
      <c r="AW39" s="103"/>
      <c r="AX39" s="104"/>
      <c r="AY39" s="53"/>
      <c r="AZ39" s="54"/>
      <c r="BA39" s="51"/>
      <c r="BB39" s="55"/>
      <c r="BC39" s="82" t="str">
        <f t="shared" si="18"/>
        <v/>
      </c>
      <c r="BD39" s="49"/>
      <c r="BE39" s="50"/>
      <c r="BF39" s="50"/>
      <c r="BG39" s="103"/>
      <c r="BH39" s="103"/>
      <c r="BI39" s="103"/>
      <c r="BJ39" s="103"/>
      <c r="BK39" s="103"/>
      <c r="BL39" s="104"/>
      <c r="BM39" s="53"/>
      <c r="BN39" s="54"/>
      <c r="BO39" s="51"/>
      <c r="BP39" s="55"/>
      <c r="BQ39" s="56" t="str">
        <f t="shared" si="23"/>
        <v/>
      </c>
      <c r="BR39" s="49"/>
      <c r="BS39" s="50"/>
      <c r="BT39" s="50"/>
      <c r="BU39" s="103"/>
      <c r="BV39" s="103"/>
      <c r="BW39" s="103"/>
      <c r="BX39" s="103"/>
      <c r="BY39" s="103"/>
      <c r="BZ39" s="104"/>
      <c r="CA39" s="53">
        <f>BR39+BS39+BT39</f>
        <v>0</v>
      </c>
      <c r="CB39" s="54">
        <f>BU39</f>
        <v>0</v>
      </c>
      <c r="CC39" s="51">
        <f>(BV39*5)+(BW39*10)+(BX39*10)+(BY39*15)+(BZ39*20)</f>
        <v>0</v>
      </c>
      <c r="CD39" s="55">
        <f>CA39+CB39+CC39</f>
        <v>0</v>
      </c>
      <c r="CE39" s="56" t="str">
        <f t="shared" si="24"/>
        <v/>
      </c>
      <c r="CF39" s="49"/>
      <c r="CG39" s="50"/>
      <c r="CH39" s="51"/>
      <c r="CI39" s="51"/>
      <c r="CJ39" s="51"/>
      <c r="CK39" s="51"/>
      <c r="CL39" s="52"/>
      <c r="CM39" s="53">
        <f>CF39+CG39</f>
        <v>0</v>
      </c>
      <c r="CN39" s="54">
        <f>CH39/2</f>
        <v>0</v>
      </c>
      <c r="CO39" s="51">
        <f>(CH39*5)+(CI39*10)+(CJ39*10)+(CK39*15)+(CL39*20)</f>
        <v>0</v>
      </c>
      <c r="CP39" s="55">
        <f>CM39+CN39+CO39</f>
        <v>0</v>
      </c>
      <c r="CQ39" s="49"/>
      <c r="CR39" s="50"/>
      <c r="CS39" s="51"/>
      <c r="CT39" s="51"/>
      <c r="CU39" s="51"/>
      <c r="CV39" s="51"/>
      <c r="CW39" s="52"/>
      <c r="CX39" s="53">
        <f>CQ39+CR39</f>
        <v>0</v>
      </c>
      <c r="CY39" s="54">
        <f>CS39/2</f>
        <v>0</v>
      </c>
      <c r="CZ39" s="51">
        <f>(CT39*3)+(CU39*5)+(CV39*5)+(CW39*20)</f>
        <v>0</v>
      </c>
      <c r="DA39" s="55">
        <f>CX39+CY39+CZ39</f>
        <v>0</v>
      </c>
      <c r="DB39" s="49"/>
      <c r="DC39" s="50"/>
      <c r="DD39" s="51"/>
      <c r="DE39" s="51"/>
      <c r="DF39" s="51"/>
      <c r="DG39" s="51"/>
      <c r="DH39" s="52"/>
      <c r="DI39" s="53">
        <f>DB39+DC39</f>
        <v>0</v>
      </c>
      <c r="DJ39" s="54">
        <f>DD39/2</f>
        <v>0</v>
      </c>
      <c r="DK39" s="51">
        <f>(DE39*3)+(DF39*5)+(DG39*5)+(DH39*20)</f>
        <v>0</v>
      </c>
      <c r="DL39" s="55">
        <f>DI39+DJ39+DK39</f>
        <v>0</v>
      </c>
    </row>
    <row r="40" spans="1:116" ht="13.15" customHeight="1">
      <c r="A40" s="76"/>
      <c r="B40" s="76"/>
      <c r="C40" s="75"/>
      <c r="D40" s="77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8"/>
      <c r="Z40" s="79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7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7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7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7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</row>
    <row r="41" spans="1:116" ht="13.15" customHeight="1">
      <c r="A41" s="76"/>
      <c r="B41" s="76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8"/>
      <c r="Z41" s="80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</row>
    <row r="42" spans="1:116" ht="13.15" customHeight="1">
      <c r="A42" s="76"/>
      <c r="B42" s="76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8"/>
      <c r="Z42" s="80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</row>
    <row r="43" spans="1:116" ht="20.100000000000001" customHeight="1">
      <c r="A43" s="76"/>
      <c r="B43" s="76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81"/>
      <c r="P43" s="75"/>
      <c r="Q43" s="75"/>
      <c r="R43" s="75"/>
      <c r="S43" s="75"/>
      <c r="T43" s="75"/>
      <c r="U43" s="75"/>
      <c r="V43" s="75"/>
      <c r="W43" s="75"/>
      <c r="X43" s="75"/>
      <c r="Y43" s="78"/>
      <c r="Z43" s="80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</row>
  </sheetData>
  <mergeCells count="7">
    <mergeCell ref="CF1:CG1"/>
    <mergeCell ref="D1:H1"/>
    <mergeCell ref="I1:Y1"/>
    <mergeCell ref="AA1:AO1"/>
    <mergeCell ref="AP1:BC1"/>
    <mergeCell ref="BD1:BP1"/>
    <mergeCell ref="BR1:CE1"/>
  </mergeCells>
  <pageMargins left="0.25" right="0.25" top="0.5" bottom="0.25" header="0.5" footer="0.5"/>
  <pageSetup orientation="portrait" useFirstPageNumber="1" horizontalDpi="360" verticalDpi="360" r:id="rId1"/>
  <headerFooter alignWithMargins="0">
    <oddHeader>&amp;L&amp;"Arial,Regular"&amp;10Page &amp;P_x000D_IDPA Match Scoring Spreadsheet (X-Large)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AE34"/>
  <sheetViews>
    <sheetView workbookViewId="0">
      <selection activeCell="G39" sqref="G39"/>
    </sheetView>
  </sheetViews>
  <sheetFormatPr defaultRowHeight="14.25"/>
  <cols>
    <col min="8" max="8" width="1.875" customWidth="1"/>
    <col min="14" max="14" width="2.75" customWidth="1"/>
    <col min="20" max="20" width="3.125" customWidth="1"/>
    <col min="26" max="26" width="2.625" customWidth="1"/>
  </cols>
  <sheetData>
    <row r="1" spans="2:31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</row>
    <row r="2" spans="2:31">
      <c r="C2" s="166" t="s">
        <v>4</v>
      </c>
      <c r="D2" s="166"/>
      <c r="E2" s="166"/>
      <c r="F2" s="166"/>
      <c r="G2" s="166"/>
      <c r="I2" s="166" t="s">
        <v>5</v>
      </c>
      <c r="J2" s="166"/>
      <c r="K2" s="166"/>
      <c r="L2" s="166"/>
      <c r="M2" s="166"/>
      <c r="O2" s="166" t="s">
        <v>6</v>
      </c>
      <c r="P2" s="166"/>
      <c r="Q2" s="166"/>
      <c r="R2" s="166"/>
      <c r="S2" s="166"/>
      <c r="U2" s="166" t="s">
        <v>7</v>
      </c>
      <c r="V2" s="166"/>
      <c r="W2" s="166"/>
      <c r="X2" s="166"/>
      <c r="Y2" s="166"/>
      <c r="AA2" s="166" t="s">
        <v>8</v>
      </c>
      <c r="AB2" s="166"/>
      <c r="AC2" s="166"/>
      <c r="AD2" s="166"/>
      <c r="AE2" s="166"/>
    </row>
    <row r="3" spans="2:31" ht="30.75" thickBot="1">
      <c r="C3" s="117" t="s">
        <v>32</v>
      </c>
      <c r="D3" s="114" t="s">
        <v>26</v>
      </c>
      <c r="E3" s="114" t="s">
        <v>33</v>
      </c>
      <c r="F3" s="118" t="s">
        <v>34</v>
      </c>
      <c r="G3" s="119" t="s">
        <v>35</v>
      </c>
      <c r="I3" s="117" t="s">
        <v>32</v>
      </c>
      <c r="J3" s="114" t="s">
        <v>26</v>
      </c>
      <c r="K3" s="114" t="s">
        <v>33</v>
      </c>
      <c r="L3" s="118" t="s">
        <v>34</v>
      </c>
      <c r="M3" s="119" t="s">
        <v>35</v>
      </c>
      <c r="O3" s="117" t="s">
        <v>32</v>
      </c>
      <c r="P3" s="114" t="s">
        <v>26</v>
      </c>
      <c r="Q3" s="114" t="s">
        <v>33</v>
      </c>
      <c r="R3" s="118" t="s">
        <v>34</v>
      </c>
      <c r="S3" s="119" t="s">
        <v>35</v>
      </c>
      <c r="U3" s="117" t="s">
        <v>32</v>
      </c>
      <c r="V3" s="114" t="s">
        <v>26</v>
      </c>
      <c r="W3" s="114" t="s">
        <v>33</v>
      </c>
      <c r="X3" s="118" t="s">
        <v>34</v>
      </c>
      <c r="Y3" s="119" t="s">
        <v>35</v>
      </c>
      <c r="AA3" s="117" t="s">
        <v>32</v>
      </c>
      <c r="AB3" s="114" t="s">
        <v>26</v>
      </c>
      <c r="AC3" s="114" t="s">
        <v>33</v>
      </c>
      <c r="AD3" s="118" t="s">
        <v>34</v>
      </c>
      <c r="AE3" s="119" t="s">
        <v>35</v>
      </c>
    </row>
    <row r="4" spans="2:31" ht="15" thickTop="1">
      <c r="C4" s="123"/>
      <c r="D4" s="121"/>
      <c r="E4" s="121"/>
      <c r="F4" s="124"/>
      <c r="G4" s="125"/>
      <c r="I4" s="123"/>
      <c r="J4" s="121"/>
      <c r="K4" s="121"/>
      <c r="L4" s="124"/>
      <c r="M4" s="125"/>
      <c r="O4" s="123"/>
      <c r="P4" s="121"/>
      <c r="Q4" s="121"/>
      <c r="R4" s="124"/>
      <c r="S4" s="125"/>
      <c r="U4" s="123"/>
      <c r="V4" s="121"/>
      <c r="W4" s="121"/>
      <c r="X4" s="124"/>
      <c r="Y4" s="125"/>
      <c r="AA4" s="123"/>
      <c r="AB4" s="121"/>
      <c r="AC4" s="121"/>
      <c r="AD4" s="124"/>
      <c r="AE4" s="125"/>
    </row>
    <row r="5" spans="2:31">
      <c r="B5" t="str">
        <f>'Data input'!C4</f>
        <v>Juan Moya</v>
      </c>
      <c r="C5" s="110">
        <f>SUM('Data input'!D4:G4)</f>
        <v>59.129999999999995</v>
      </c>
      <c r="D5" s="111">
        <f>'Data input'!H4</f>
        <v>0</v>
      </c>
      <c r="E5" s="112">
        <f>('Data input'!I4*5)+('Data input'!J4*10)+('Data input'!K4*10)+('Data input'!L4*15)+('Data input'!M4*20)</f>
        <v>10</v>
      </c>
      <c r="F5" s="108">
        <f>IF('Data input'!D4=0,"",SUM(C5:E5))</f>
        <v>69.13</v>
      </c>
      <c r="G5" s="109">
        <f>IFERROR(IF(F5=0,"",(MIN(F$5:F$34)/F5)*100),"")</f>
        <v>40.561261391581084</v>
      </c>
      <c r="I5" s="110">
        <f>SUM('Data input'!O4:R4)</f>
        <v>36.36</v>
      </c>
      <c r="J5" s="111">
        <f>'Data input'!S4</f>
        <v>0</v>
      </c>
      <c r="K5" s="112">
        <f>('Data input'!T4*5)+('Data input'!U4*10)+('Data input'!V4*10)+('Data input'!W4*15)+('Data input'!X4*20)</f>
        <v>5</v>
      </c>
      <c r="L5" s="108">
        <f>IF('Data input'!O4=0,"",SUM(I5:K5))</f>
        <v>41.36</v>
      </c>
      <c r="M5" s="109">
        <f>IFERROR(IF(L5=0,"",(MIN(L$5:L$34)/L5)*100),0)</f>
        <v>47.509671179883945</v>
      </c>
      <c r="O5" s="110">
        <f>SUM('Data input'!Z4:AC4)</f>
        <v>71.67</v>
      </c>
      <c r="P5" s="111">
        <f>'Data input'!AD4</f>
        <v>10</v>
      </c>
      <c r="Q5" s="112">
        <f>('Data input'!AE4*5)+('Data input'!AF4*10)+('Data input'!AG4*10)+('Data input'!AH4*15)+('Data input'!AI4*20)</f>
        <v>0</v>
      </c>
      <c r="R5" s="108">
        <f>IF('Data input'!Z4=0,"",SUM(O5:Q5))</f>
        <v>81.67</v>
      </c>
      <c r="S5" s="109">
        <f>IFERROR(IF(R5=0,"",(MIN(R$5:R$34)/R5)*100),0)</f>
        <v>45.524672462348477</v>
      </c>
      <c r="U5" s="110">
        <f>SUM('Data input'!AK4:AN4)</f>
        <v>59.01</v>
      </c>
      <c r="V5" s="111">
        <f>'Data input'!AO4</f>
        <v>0</v>
      </c>
      <c r="W5" s="112">
        <f>('Data input'!AP4*5)+('Data input'!AQ4*10)+('Data input'!AR4*10)+('Data input'!AS4*15)+('Data input'!AT4*20)</f>
        <v>0</v>
      </c>
      <c r="X5" s="108">
        <f>IF('Data input'!AK4=0,"",SUM(U5:W5))</f>
        <v>59.01</v>
      </c>
      <c r="Y5" s="109">
        <f>IFERROR(IF(X5=0,"",(MIN(X$5:X$34)/X5)*100),0)</f>
        <v>76.766649720386368</v>
      </c>
      <c r="AA5" s="110">
        <f>SUM('Data input'!AV4:AY4)</f>
        <v>25.68</v>
      </c>
      <c r="AB5" s="111">
        <f>'Data input'!AZ4</f>
        <v>10</v>
      </c>
      <c r="AC5" s="112">
        <f>('Data input'!BA4*5)+('Data input'!BB4*10)+('Data input'!BC4*10)+('Data input'!BD4*15)+('Data input'!BE4*20)</f>
        <v>0</v>
      </c>
      <c r="AD5" s="108">
        <f>IF('Data input'!AV4=0,"",SUM(AA5:AC5))</f>
        <v>35.68</v>
      </c>
      <c r="AE5" s="109">
        <f>IFERROR(IF(AD5=0,"",(MIN(AD$5:AD$34)/AD5)*100),0)</f>
        <v>39.237668161434982</v>
      </c>
    </row>
    <row r="6" spans="2:31">
      <c r="B6" t="str">
        <f>'Data input'!C5</f>
        <v>Jorge Pesante</v>
      </c>
      <c r="C6" s="110">
        <f>SUM('Data input'!D5:G5)</f>
        <v>44.6</v>
      </c>
      <c r="D6" s="111">
        <f>'Data input'!H5</f>
        <v>0</v>
      </c>
      <c r="E6" s="112">
        <f>('Data input'!I5*5)+('Data input'!J5*10)+('Data input'!K5*10)+('Data input'!L5*15)+('Data input'!M5*20)</f>
        <v>0</v>
      </c>
      <c r="F6" s="108">
        <f>IF('Data input'!D5=0,"",SUM(C6:E6))</f>
        <v>44.6</v>
      </c>
      <c r="G6" s="109">
        <f t="shared" ref="G6:G34" si="0">IFERROR(IF(F6=0,"",(MIN(F$5:F$34)/F6)*100),"")</f>
        <v>62.869955156950674</v>
      </c>
      <c r="I6" s="110">
        <f>SUM('Data input'!O5:R5)</f>
        <v>46.3</v>
      </c>
      <c r="J6" s="111">
        <f>'Data input'!S5</f>
        <v>0</v>
      </c>
      <c r="K6" s="112">
        <f>('Data input'!T5*5)+('Data input'!U5*10)+('Data input'!V5*10)+('Data input'!W5*15)+('Data input'!X5*20)</f>
        <v>0</v>
      </c>
      <c r="L6" s="108">
        <f>IF('Data input'!O5=0,"",SUM(I6:K6))</f>
        <v>46.3</v>
      </c>
      <c r="M6" s="109">
        <f t="shared" ref="M6:M34" si="1">IFERROR(IF(L6=0,"",(MIN(L$5:L$34)/L6)*100),0)</f>
        <v>42.440604751619873</v>
      </c>
      <c r="O6" s="110">
        <f>SUM('Data input'!Z5:AC5)</f>
        <v>97.76</v>
      </c>
      <c r="P6" s="111">
        <f>'Data input'!AD5</f>
        <v>0</v>
      </c>
      <c r="Q6" s="112">
        <f>('Data input'!AE5*5)+('Data input'!AF5*10)+('Data input'!AG5*10)+('Data input'!AH5*15)+('Data input'!AI5*20)</f>
        <v>0</v>
      </c>
      <c r="R6" s="108">
        <f>IF('Data input'!Z5=0,"",SUM(O6:Q6))</f>
        <v>97.76</v>
      </c>
      <c r="S6" s="109">
        <f t="shared" ref="S6:S34" si="2">IFERROR(IF(R6=0,"",(MIN(R$5:R$34)/R6)*100),0)</f>
        <v>38.031914893617021</v>
      </c>
      <c r="U6" s="110">
        <f>SUM('Data input'!AK5:AN5)</f>
        <v>71.73</v>
      </c>
      <c r="V6" s="111">
        <f>'Data input'!AO5</f>
        <v>0</v>
      </c>
      <c r="W6" s="112">
        <f>('Data input'!AP5*5)+('Data input'!AQ5*10)+('Data input'!AR5*10)+('Data input'!AS5*15)+('Data input'!AT5*20)</f>
        <v>0</v>
      </c>
      <c r="X6" s="108">
        <f>IF('Data input'!AK5=0,"",SUM(U6:W6))</f>
        <v>71.73</v>
      </c>
      <c r="Y6" s="109">
        <f t="shared" ref="Y6:Y34" si="3">IFERROR(IF(X6=0,"",(MIN(X$5:X$34)/X6)*100),0)</f>
        <v>63.153492262651604</v>
      </c>
      <c r="AA6" s="110">
        <f>SUM('Data input'!AV5:AY5)</f>
        <v>36.520000000000003</v>
      </c>
      <c r="AB6" s="111">
        <f>'Data input'!AZ5</f>
        <v>10</v>
      </c>
      <c r="AC6" s="112">
        <f>('Data input'!BA5*5)+('Data input'!BB5*10)+('Data input'!BC5*10)+('Data input'!BD5*15)+('Data input'!BE5*20)</f>
        <v>0</v>
      </c>
      <c r="AD6" s="108">
        <f>IF('Data input'!AV5=0,"",SUM(AA6:AC6))</f>
        <v>46.52</v>
      </c>
      <c r="AE6" s="109">
        <f t="shared" ref="AE6:AE34" si="4">IFERROR(IF(AD6=0,"",(MIN(AD$5:AD$34)/AD6)*100),0)</f>
        <v>30.094582975064487</v>
      </c>
    </row>
    <row r="7" spans="2:31">
      <c r="B7" t="str">
        <f>'Data input'!C6</f>
        <v>Gary R.</v>
      </c>
      <c r="C7" s="110">
        <f>SUM('Data input'!D6:G6)</f>
        <v>46.72</v>
      </c>
      <c r="D7" s="111">
        <f>'Data input'!H6</f>
        <v>0</v>
      </c>
      <c r="E7" s="112">
        <f>('Data input'!I6*5)+('Data input'!J6*10)+('Data input'!K6*10)+('Data input'!L6*15)+('Data input'!M6*20)</f>
        <v>5</v>
      </c>
      <c r="F7" s="108">
        <f>IF('Data input'!D6=0,"",SUM(C7:E7))</f>
        <v>51.72</v>
      </c>
      <c r="G7" s="109">
        <f t="shared" si="0"/>
        <v>54.215003866976019</v>
      </c>
      <c r="I7" s="110">
        <f>SUM('Data input'!O6:R6)</f>
        <v>28.69</v>
      </c>
      <c r="J7" s="111">
        <f>'Data input'!S6</f>
        <v>0</v>
      </c>
      <c r="K7" s="112">
        <f>('Data input'!T6*5)+('Data input'!U6*10)+('Data input'!V6*10)+('Data input'!W6*15)+('Data input'!X6*20)</f>
        <v>0</v>
      </c>
      <c r="L7" s="108">
        <f>IF('Data input'!O6=0,"",SUM(I7:K7))</f>
        <v>28.69</v>
      </c>
      <c r="M7" s="109">
        <f t="shared" si="1"/>
        <v>68.490763332171483</v>
      </c>
      <c r="O7" s="110">
        <f>SUM('Data input'!Z6:AC6)</f>
        <v>79.91</v>
      </c>
      <c r="P7" s="111">
        <f>'Data input'!AD6</f>
        <v>0</v>
      </c>
      <c r="Q7" s="112">
        <f>('Data input'!AE6*5)+('Data input'!AF6*10)+('Data input'!AG6*10)+('Data input'!AH6*15)+('Data input'!AI6*20)</f>
        <v>0</v>
      </c>
      <c r="R7" s="108">
        <f>IF('Data input'!Z6=0,"",SUM(O7:Q7))</f>
        <v>79.91</v>
      </c>
      <c r="S7" s="109">
        <f t="shared" si="2"/>
        <v>46.527343261168816</v>
      </c>
      <c r="U7" s="110">
        <f>SUM('Data input'!AK6:AN6)</f>
        <v>65.55</v>
      </c>
      <c r="V7" s="111">
        <f>'Data input'!AO6</f>
        <v>0</v>
      </c>
      <c r="W7" s="112">
        <f>('Data input'!AP6*5)+('Data input'!AQ6*10)+('Data input'!AR6*10)+('Data input'!AS6*15)+('Data input'!AT6*20)</f>
        <v>0</v>
      </c>
      <c r="X7" s="108">
        <f>IF('Data input'!AK6=0,"",SUM(U7:W7))</f>
        <v>65.55</v>
      </c>
      <c r="Y7" s="109">
        <f t="shared" si="3"/>
        <v>69.107551487414185</v>
      </c>
      <c r="AA7" s="110">
        <f>SUM('Data input'!AV6:AY6)</f>
        <v>28.08</v>
      </c>
      <c r="AB7" s="111">
        <f>'Data input'!AZ6</f>
        <v>0</v>
      </c>
      <c r="AC7" s="112">
        <f>('Data input'!BA6*5)+('Data input'!BB6*10)+('Data input'!BC6*10)+('Data input'!BD6*15)+('Data input'!BE6*20)</f>
        <v>0</v>
      </c>
      <c r="AD7" s="108">
        <f>IF('Data input'!AV6=0,"",SUM(AA7:AC7))</f>
        <v>28.08</v>
      </c>
      <c r="AE7" s="109">
        <f t="shared" si="4"/>
        <v>49.857549857549863</v>
      </c>
    </row>
    <row r="8" spans="2:31">
      <c r="B8" t="str">
        <f>'Data input'!C7</f>
        <v>Kirk Stidham</v>
      </c>
      <c r="C8" s="110">
        <f>SUM('Data input'!D7:G7)</f>
        <v>43.61</v>
      </c>
      <c r="D8" s="111">
        <f>'Data input'!H7</f>
        <v>0</v>
      </c>
      <c r="E8" s="112">
        <f>('Data input'!I7*5)+('Data input'!J7*10)+('Data input'!K7*10)+('Data input'!L7*15)+('Data input'!M7*20)</f>
        <v>0</v>
      </c>
      <c r="F8" s="108">
        <f>IF('Data input'!D7=0,"",SUM(C8:E8))</f>
        <v>43.61</v>
      </c>
      <c r="G8" s="109">
        <f t="shared" si="0"/>
        <v>64.297179545975695</v>
      </c>
      <c r="I8" s="110">
        <f>SUM('Data input'!O7:R7)</f>
        <v>36.43</v>
      </c>
      <c r="J8" s="111">
        <f>'Data input'!S7</f>
        <v>0</v>
      </c>
      <c r="K8" s="112">
        <f>('Data input'!T7*5)+('Data input'!U7*10)+('Data input'!V7*10)+('Data input'!W7*15)+('Data input'!X7*20)</f>
        <v>0</v>
      </c>
      <c r="L8" s="108">
        <f>IF('Data input'!O7=0,"",SUM(I8:K8))</f>
        <v>36.43</v>
      </c>
      <c r="M8" s="109">
        <f t="shared" si="1"/>
        <v>53.939061213285754</v>
      </c>
      <c r="O8" s="110">
        <f>SUM('Data input'!Z7:AC7)</f>
        <v>53.97</v>
      </c>
      <c r="P8" s="111">
        <f>'Data input'!AD7</f>
        <v>0</v>
      </c>
      <c r="Q8" s="112">
        <f>('Data input'!AE7*5)+('Data input'!AF7*10)+('Data input'!AG7*10)+('Data input'!AH7*15)+('Data input'!AI7*20)</f>
        <v>0</v>
      </c>
      <c r="R8" s="108">
        <f>IF('Data input'!Z7=0,"",SUM(O8:Q8))</f>
        <v>53.97</v>
      </c>
      <c r="S8" s="109">
        <f t="shared" si="2"/>
        <v>68.890124143042428</v>
      </c>
      <c r="U8" s="110">
        <f>SUM('Data input'!AK7:AN7)</f>
        <v>51.14</v>
      </c>
      <c r="V8" s="111">
        <f>'Data input'!AO7</f>
        <v>10</v>
      </c>
      <c r="W8" s="112">
        <f>('Data input'!AP7*5)+('Data input'!AQ7*10)+('Data input'!AR7*10)+('Data input'!AS7*15)+('Data input'!AT7*20)</f>
        <v>0</v>
      </c>
      <c r="X8" s="108">
        <f>IF('Data input'!AK7=0,"",SUM(U8:W8))</f>
        <v>61.14</v>
      </c>
      <c r="Y8" s="109">
        <f t="shared" si="3"/>
        <v>74.092247301275762</v>
      </c>
      <c r="AA8" s="110">
        <f>SUM('Data input'!AV7:AY7)</f>
        <v>14</v>
      </c>
      <c r="AB8" s="111">
        <f>'Data input'!AZ7</f>
        <v>0</v>
      </c>
      <c r="AC8" s="112">
        <f>('Data input'!BA7*5)+('Data input'!BB7*10)+('Data input'!BC7*10)+('Data input'!BD7*15)+('Data input'!BE7*20)</f>
        <v>0</v>
      </c>
      <c r="AD8" s="108">
        <f>IF('Data input'!AV7=0,"",SUM(AA8:AC8))</f>
        <v>14</v>
      </c>
      <c r="AE8" s="109">
        <f t="shared" si="4"/>
        <v>100</v>
      </c>
    </row>
    <row r="9" spans="2:31">
      <c r="B9" t="str">
        <f>'Data input'!C8</f>
        <v>John Hook</v>
      </c>
      <c r="C9" s="110">
        <f>SUM('Data input'!D8:G8)</f>
        <v>63.46</v>
      </c>
      <c r="D9" s="111">
        <f>'Data input'!H8</f>
        <v>0</v>
      </c>
      <c r="E9" s="112">
        <f>('Data input'!I8*5)+('Data input'!J8*10)+('Data input'!K8*10)+('Data input'!L8*15)+('Data input'!M8*20)</f>
        <v>0</v>
      </c>
      <c r="F9" s="108">
        <f>IF('Data input'!D8=0,"",SUM(C9:E9))</f>
        <v>63.46</v>
      </c>
      <c r="G9" s="109">
        <f t="shared" si="0"/>
        <v>44.185313583359594</v>
      </c>
      <c r="I9" s="110">
        <f>SUM('Data input'!O8:R8)</f>
        <v>28.95</v>
      </c>
      <c r="J9" s="111">
        <f>'Data input'!S8</f>
        <v>0</v>
      </c>
      <c r="K9" s="112">
        <f>('Data input'!T8*5)+('Data input'!U8*10)+('Data input'!V8*10)+('Data input'!W8*15)+('Data input'!X8*20)</f>
        <v>0</v>
      </c>
      <c r="L9" s="108">
        <f>IF('Data input'!O8=0,"",SUM(I9:K9))</f>
        <v>28.95</v>
      </c>
      <c r="M9" s="109">
        <f t="shared" si="1"/>
        <v>67.875647668393782</v>
      </c>
      <c r="O9" s="110">
        <f>SUM('Data input'!Z8:AC8)</f>
        <v>67.55</v>
      </c>
      <c r="P9" s="111">
        <f>'Data input'!AD8</f>
        <v>0</v>
      </c>
      <c r="Q9" s="112">
        <f>('Data input'!AE8*5)+('Data input'!AF8*10)+('Data input'!AG8*10)+('Data input'!AH8*15)+('Data input'!AI8*20)</f>
        <v>10</v>
      </c>
      <c r="R9" s="108">
        <f>IF('Data input'!Z8=0,"",SUM(O9:Q9))</f>
        <v>77.55</v>
      </c>
      <c r="S9" s="109">
        <f t="shared" si="2"/>
        <v>47.943262411347519</v>
      </c>
      <c r="U9" s="110">
        <f>SUM('Data input'!AK8:AN8)</f>
        <v>45.34</v>
      </c>
      <c r="V9" s="111">
        <f>'Data input'!AO8</f>
        <v>10</v>
      </c>
      <c r="W9" s="112">
        <f>('Data input'!AP8*5)+('Data input'!AQ8*10)+('Data input'!AR8*10)+('Data input'!AS8*15)+('Data input'!AT8*20)</f>
        <v>0</v>
      </c>
      <c r="X9" s="108">
        <f>IF('Data input'!AK8=0,"",SUM(U9:W9))</f>
        <v>55.34</v>
      </c>
      <c r="Y9" s="109">
        <f t="shared" si="3"/>
        <v>81.857607517166599</v>
      </c>
      <c r="AA9" s="110">
        <f>SUM('Data input'!AV8:AY8)</f>
        <v>19.2</v>
      </c>
      <c r="AB9" s="111">
        <f>'Data input'!AZ8</f>
        <v>10</v>
      </c>
      <c r="AC9" s="112">
        <f>('Data input'!BA8*5)+('Data input'!BB8*10)+('Data input'!BC8*10)+('Data input'!BD8*15)+('Data input'!BE8*20)</f>
        <v>0</v>
      </c>
      <c r="AD9" s="108">
        <f>IF('Data input'!AV8=0,"",SUM(AA9:AC9))</f>
        <v>29.2</v>
      </c>
      <c r="AE9" s="109">
        <f t="shared" si="4"/>
        <v>47.945205479452056</v>
      </c>
    </row>
    <row r="10" spans="2:31">
      <c r="B10" t="str">
        <f>'Data input'!C9</f>
        <v>Mark Palmateer</v>
      </c>
      <c r="C10" s="110">
        <f>SUM('Data input'!D9:G9)</f>
        <v>63.339999999999996</v>
      </c>
      <c r="D10" s="111">
        <f>'Data input'!H9</f>
        <v>0</v>
      </c>
      <c r="E10" s="112">
        <f>('Data input'!I9*5)+('Data input'!J9*10)+('Data input'!K9*10)+('Data input'!L9*15)+('Data input'!M9*20)</f>
        <v>0</v>
      </c>
      <c r="F10" s="108">
        <f>IF('Data input'!D9=0,"",SUM(C10:E10))</f>
        <v>63.339999999999996</v>
      </c>
      <c r="G10" s="109">
        <f t="shared" si="0"/>
        <v>44.26902431323019</v>
      </c>
      <c r="I10" s="110">
        <f>SUM('Data input'!O9:R9)</f>
        <v>77.040000000000006</v>
      </c>
      <c r="J10" s="111">
        <f>'Data input'!S9</f>
        <v>0</v>
      </c>
      <c r="K10" s="112">
        <f>('Data input'!T9*5)+('Data input'!U9*10)+('Data input'!V9*10)+('Data input'!W9*15)+('Data input'!X9*20)</f>
        <v>0</v>
      </c>
      <c r="L10" s="108">
        <f>IF('Data input'!O9=0,"",SUM(I10:K10))</f>
        <v>77.040000000000006</v>
      </c>
      <c r="M10" s="109">
        <f t="shared" si="1"/>
        <v>25.506230529595015</v>
      </c>
      <c r="O10" s="110">
        <f>SUM('Data input'!Z9:AC9)</f>
        <v>90.85</v>
      </c>
      <c r="P10" s="111">
        <f>'Data input'!AD9</f>
        <v>10</v>
      </c>
      <c r="Q10" s="112">
        <f>('Data input'!AE9*5)+('Data input'!AF9*10)+('Data input'!AG9*10)+('Data input'!AH9*15)+('Data input'!AI9*20)</f>
        <v>5</v>
      </c>
      <c r="R10" s="108">
        <f>IF('Data input'!Z9=0,"",SUM(O10:Q10))</f>
        <v>105.85</v>
      </c>
      <c r="S10" s="109">
        <f t="shared" si="2"/>
        <v>35.125177137458671</v>
      </c>
      <c r="U10" s="110">
        <f>SUM('Data input'!AK9:AN9)</f>
        <v>67.209999999999994</v>
      </c>
      <c r="V10" s="111">
        <f>'Data input'!AO9</f>
        <v>10</v>
      </c>
      <c r="W10" s="112">
        <f>('Data input'!AP9*5)+('Data input'!AQ9*10)+('Data input'!AR9*10)+('Data input'!AS9*15)+('Data input'!AT9*20)</f>
        <v>0</v>
      </c>
      <c r="X10" s="108">
        <f>IF('Data input'!AK9=0,"",SUM(U10:W10))</f>
        <v>77.209999999999994</v>
      </c>
      <c r="Y10" s="109">
        <f t="shared" si="3"/>
        <v>58.671156585934469</v>
      </c>
      <c r="AA10" s="110">
        <f>SUM('Data input'!AV9:AY9)</f>
        <v>22.34</v>
      </c>
      <c r="AB10" s="111">
        <f>'Data input'!AZ9</f>
        <v>0</v>
      </c>
      <c r="AC10" s="112">
        <f>('Data input'!BA9*5)+('Data input'!BB9*10)+('Data input'!BC9*10)+('Data input'!BD9*15)+('Data input'!BE9*20)</f>
        <v>0</v>
      </c>
      <c r="AD10" s="108">
        <f>IF('Data input'!AV9=0,"",SUM(AA10:AC10))</f>
        <v>22.34</v>
      </c>
      <c r="AE10" s="109">
        <f t="shared" si="4"/>
        <v>62.66786034019696</v>
      </c>
    </row>
    <row r="11" spans="2:31">
      <c r="B11" t="str">
        <f>'Data input'!C10</f>
        <v>Michael Conley</v>
      </c>
      <c r="C11" s="110">
        <f>SUM('Data input'!D10:G10)</f>
        <v>173.6</v>
      </c>
      <c r="D11" s="111">
        <f>'Data input'!H10</f>
        <v>0</v>
      </c>
      <c r="E11" s="112">
        <f>('Data input'!I10*5)+('Data input'!J10*10)+('Data input'!K10*10)+('Data input'!L10*15)+('Data input'!M10*20)</f>
        <v>0</v>
      </c>
      <c r="F11" s="108">
        <f>IF('Data input'!D10=0,"",SUM(C11:E11))</f>
        <v>173.6</v>
      </c>
      <c r="G11" s="109">
        <f t="shared" si="0"/>
        <v>16.152073732718893</v>
      </c>
      <c r="I11" s="110">
        <f>SUM('Data input'!O10:R10)</f>
        <v>34.17</v>
      </c>
      <c r="J11" s="111">
        <f>'Data input'!S10</f>
        <v>0</v>
      </c>
      <c r="K11" s="112">
        <f>('Data input'!T10*5)+('Data input'!U10*10)+('Data input'!V10*10)+('Data input'!W10*15)+('Data input'!X10*20)</f>
        <v>0</v>
      </c>
      <c r="L11" s="108">
        <f>IF('Data input'!O10=0,"",SUM(I11:K11))</f>
        <v>34.17</v>
      </c>
      <c r="M11" s="109">
        <f t="shared" si="1"/>
        <v>57.506584723441613</v>
      </c>
      <c r="O11" s="110">
        <f>SUM('Data input'!Z10:AC10)</f>
        <v>161.88</v>
      </c>
      <c r="P11" s="111">
        <f>'Data input'!AD10</f>
        <v>0</v>
      </c>
      <c r="Q11" s="112">
        <f>('Data input'!AE10*5)+('Data input'!AF10*10)+('Data input'!AG10*10)+('Data input'!AH10*15)+('Data input'!AI10*20)</f>
        <v>0</v>
      </c>
      <c r="R11" s="108">
        <f>IF('Data input'!Z10=0,"",SUM(O11:Q11))</f>
        <v>161.88</v>
      </c>
      <c r="S11" s="109">
        <f t="shared" si="2"/>
        <v>22.967630343464297</v>
      </c>
      <c r="U11" s="110">
        <f>SUM('Data input'!AK10:AN10)</f>
        <v>67.87</v>
      </c>
      <c r="V11" s="111">
        <f>'Data input'!AO10</f>
        <v>0</v>
      </c>
      <c r="W11" s="112">
        <f>('Data input'!AP10*5)+('Data input'!AQ10*10)+('Data input'!AR10*10)+('Data input'!AS10*15)+('Data input'!AT10*20)</f>
        <v>0</v>
      </c>
      <c r="X11" s="108">
        <f>IF('Data input'!AK10=0,"",SUM(U11:W11))</f>
        <v>67.87</v>
      </c>
      <c r="Y11" s="109">
        <f t="shared" si="3"/>
        <v>66.745248268749066</v>
      </c>
      <c r="AA11" s="110">
        <f>SUM('Data input'!AV10:AY10)</f>
        <v>31.18</v>
      </c>
      <c r="AB11" s="111">
        <f>'Data input'!AZ10</f>
        <v>10</v>
      </c>
      <c r="AC11" s="112">
        <f>('Data input'!BA10*5)+('Data input'!BB10*10)+('Data input'!BC10*10)+('Data input'!BD10*15)+('Data input'!BE10*20)</f>
        <v>0</v>
      </c>
      <c r="AD11" s="108">
        <f>IF('Data input'!AV10=0,"",SUM(AA11:AC11))</f>
        <v>41.18</v>
      </c>
      <c r="AE11" s="109">
        <f t="shared" si="4"/>
        <v>33.997085964060226</v>
      </c>
    </row>
    <row r="12" spans="2:31">
      <c r="B12" t="str">
        <f>'Data input'!C11</f>
        <v>Grady Simmons</v>
      </c>
      <c r="C12" s="110">
        <f>SUM('Data input'!D11:G11)</f>
        <v>94.81</v>
      </c>
      <c r="D12" s="111">
        <f>'Data input'!H11</f>
        <v>0</v>
      </c>
      <c r="E12" s="112">
        <f>('Data input'!I11*5)+('Data input'!J11*10)+('Data input'!K11*10)+('Data input'!L11*15)+('Data input'!M11*20)</f>
        <v>0</v>
      </c>
      <c r="F12" s="108">
        <f>IF('Data input'!D11=0,"",SUM(C12:E12))</f>
        <v>94.81</v>
      </c>
      <c r="G12" s="109">
        <f t="shared" si="0"/>
        <v>29.574939352388984</v>
      </c>
      <c r="I12" s="110">
        <f>SUM('Data input'!O11:R11)</f>
        <v>29.46</v>
      </c>
      <c r="J12" s="111">
        <f>'Data input'!S11</f>
        <v>0</v>
      </c>
      <c r="K12" s="112">
        <f>('Data input'!T11*5)+('Data input'!U11*10)+('Data input'!V11*10)+('Data input'!W11*15)+('Data input'!X11*20)</f>
        <v>0</v>
      </c>
      <c r="L12" s="108">
        <f>IF('Data input'!O11=0,"",SUM(I12:K12))</f>
        <v>29.46</v>
      </c>
      <c r="M12" s="109">
        <f t="shared" si="1"/>
        <v>66.700610997963338</v>
      </c>
      <c r="O12" s="110">
        <f>SUM('Data input'!Z11:AC11)</f>
        <v>66.430000000000007</v>
      </c>
      <c r="P12" s="111">
        <f>'Data input'!AD11</f>
        <v>10</v>
      </c>
      <c r="Q12" s="112">
        <f>('Data input'!AE11*5)+('Data input'!AF11*10)+('Data input'!AG11*10)+('Data input'!AH11*15)+('Data input'!AI11*20)</f>
        <v>10</v>
      </c>
      <c r="R12" s="108">
        <f>IF('Data input'!Z11=0,"",SUM(O12:Q12))</f>
        <v>86.43</v>
      </c>
      <c r="S12" s="109">
        <f t="shared" si="2"/>
        <v>43.017470785606847</v>
      </c>
      <c r="U12" s="110">
        <f>SUM('Data input'!AK11:AN11)</f>
        <v>45.3</v>
      </c>
      <c r="V12" s="111">
        <f>'Data input'!AO11</f>
        <v>0</v>
      </c>
      <c r="W12" s="112">
        <f>('Data input'!AP11*5)+('Data input'!AQ11*10)+('Data input'!AR11*10)+('Data input'!AS11*15)+('Data input'!AT11*20)</f>
        <v>0</v>
      </c>
      <c r="X12" s="108">
        <f>IF('Data input'!AK11=0,"",SUM(U12:W12))</f>
        <v>45.3</v>
      </c>
      <c r="Y12" s="109">
        <f t="shared" si="3"/>
        <v>100</v>
      </c>
      <c r="AA12" s="110">
        <f>SUM('Data input'!AV11:AY11)</f>
        <v>23.24</v>
      </c>
      <c r="AB12" s="111">
        <f>'Data input'!AZ11</f>
        <v>0</v>
      </c>
      <c r="AC12" s="112">
        <f>('Data input'!BA11*5)+('Data input'!BB11*10)+('Data input'!BC11*10)+('Data input'!BD11*15)+('Data input'!BE11*20)</f>
        <v>0</v>
      </c>
      <c r="AD12" s="108">
        <f>IF('Data input'!AV11=0,"",SUM(AA12:AC12))</f>
        <v>23.24</v>
      </c>
      <c r="AE12" s="109">
        <f t="shared" si="4"/>
        <v>60.24096385542169</v>
      </c>
    </row>
    <row r="13" spans="2:31">
      <c r="B13" t="str">
        <f>'Data input'!C12</f>
        <v>Tony Glennon</v>
      </c>
      <c r="C13" s="110">
        <f>SUM('Data input'!D12:G12)</f>
        <v>28.04</v>
      </c>
      <c r="D13" s="111">
        <f>'Data input'!H12</f>
        <v>0</v>
      </c>
      <c r="E13" s="112">
        <f>('Data input'!I12*5)+('Data input'!J12*10)+('Data input'!K12*10)+('Data input'!L12*15)+('Data input'!M12*20)</f>
        <v>0</v>
      </c>
      <c r="F13" s="108">
        <f>IF('Data input'!D12=0,"",SUM(C13:E13))</f>
        <v>28.04</v>
      </c>
      <c r="G13" s="109">
        <f t="shared" si="0"/>
        <v>100</v>
      </c>
      <c r="I13" s="110">
        <f>SUM('Data input'!O12:R12)</f>
        <v>19.649999999999999</v>
      </c>
      <c r="J13" s="111">
        <f>'Data input'!S12</f>
        <v>0</v>
      </c>
      <c r="K13" s="112">
        <f>('Data input'!T12*5)+('Data input'!U12*10)+('Data input'!V12*10)+('Data input'!W12*15)+('Data input'!X12*20)</f>
        <v>0</v>
      </c>
      <c r="L13" s="108">
        <f>IF('Data input'!O12=0,"",SUM(I13:K13))</f>
        <v>19.649999999999999</v>
      </c>
      <c r="M13" s="109">
        <f t="shared" si="1"/>
        <v>100</v>
      </c>
      <c r="O13" s="110">
        <f>SUM('Data input'!Z12:AC12)</f>
        <v>37.18</v>
      </c>
      <c r="P13" s="111">
        <f>'Data input'!AD12</f>
        <v>0</v>
      </c>
      <c r="Q13" s="112">
        <f>('Data input'!AE12*5)+('Data input'!AF12*10)+('Data input'!AG12*10)+('Data input'!AH12*15)+('Data input'!AI12*20)</f>
        <v>0</v>
      </c>
      <c r="R13" s="108">
        <f>IF('Data input'!Z12=0,"",SUM(O13:Q13))</f>
        <v>37.18</v>
      </c>
      <c r="S13" s="109">
        <f t="shared" si="2"/>
        <v>100</v>
      </c>
      <c r="U13" s="110">
        <f>SUM('Data input'!AK12:AN12)</f>
        <v>43.54</v>
      </c>
      <c r="V13" s="111">
        <f>'Data input'!AO12</f>
        <v>10</v>
      </c>
      <c r="W13" s="112">
        <f>('Data input'!AP12*5)+('Data input'!AQ12*10)+('Data input'!AR12*10)+('Data input'!AS12*15)+('Data input'!AT12*20)</f>
        <v>0</v>
      </c>
      <c r="X13" s="108">
        <f>IF('Data input'!AK12=0,"",SUM(U13:W13))</f>
        <v>53.54</v>
      </c>
      <c r="Y13" s="109">
        <f t="shared" si="3"/>
        <v>84.609637654090392</v>
      </c>
      <c r="AA13" s="110">
        <f>SUM('Data input'!AV12:AY12)</f>
        <v>23.36</v>
      </c>
      <c r="AB13" s="111">
        <f>'Data input'!AZ12</f>
        <v>0</v>
      </c>
      <c r="AC13" s="112">
        <f>('Data input'!BA12*5)+('Data input'!BB12*10)+('Data input'!BC12*10)+('Data input'!BD12*15)+('Data input'!BE12*20)</f>
        <v>0</v>
      </c>
      <c r="AD13" s="108">
        <f>IF('Data input'!AV12=0,"",SUM(AA13:AC13))</f>
        <v>23.36</v>
      </c>
      <c r="AE13" s="109">
        <f t="shared" si="4"/>
        <v>59.931506849315078</v>
      </c>
    </row>
    <row r="14" spans="2:31">
      <c r="B14">
        <f>'Data input'!C13</f>
        <v>0</v>
      </c>
      <c r="C14" s="110">
        <f>SUM('Data input'!D13:G13)</f>
        <v>0</v>
      </c>
      <c r="D14" s="111">
        <f>'Data input'!H13</f>
        <v>0</v>
      </c>
      <c r="E14" s="112">
        <f>('Data input'!I13*5)+('Data input'!J13*10)+('Data input'!K13*10)+('Data input'!L13*15)+('Data input'!M13*20)</f>
        <v>0</v>
      </c>
      <c r="F14" s="108" t="str">
        <f>IF('Data input'!D13=0,"",SUM(C14:E14))</f>
        <v/>
      </c>
      <c r="G14" s="109" t="str">
        <f t="shared" si="0"/>
        <v/>
      </c>
      <c r="I14" s="110">
        <f>SUM('Data input'!O13:R13)</f>
        <v>0</v>
      </c>
      <c r="J14" s="111">
        <f>'Data input'!S13</f>
        <v>0</v>
      </c>
      <c r="K14" s="112">
        <f>('Data input'!T13*5)+('Data input'!U13*10)+('Data input'!V13*10)+('Data input'!W13*15)+('Data input'!X13*20)</f>
        <v>0</v>
      </c>
      <c r="L14" s="108" t="str">
        <f>IF('Data input'!O13=0,"",SUM(I14:K14))</f>
        <v/>
      </c>
      <c r="M14" s="109">
        <f t="shared" si="1"/>
        <v>0</v>
      </c>
      <c r="O14" s="110">
        <f>SUM('Data input'!Z13:AC13)</f>
        <v>0</v>
      </c>
      <c r="P14" s="111">
        <f>'Data input'!AD13</f>
        <v>0</v>
      </c>
      <c r="Q14" s="112">
        <f>('Data input'!AE13*5)+('Data input'!AF13*10)+('Data input'!AG13*10)+('Data input'!AH13*15)+('Data input'!AI13*20)</f>
        <v>0</v>
      </c>
      <c r="R14" s="108" t="str">
        <f>IF('Data input'!Z13=0,"",SUM(O14:Q14))</f>
        <v/>
      </c>
      <c r="S14" s="109">
        <f t="shared" si="2"/>
        <v>0</v>
      </c>
      <c r="U14" s="110">
        <f>SUM('Data input'!AK13:AN13)</f>
        <v>0</v>
      </c>
      <c r="V14" s="111">
        <f>'Data input'!AO13</f>
        <v>0</v>
      </c>
      <c r="W14" s="112">
        <f>('Data input'!AP13*5)+('Data input'!AQ13*10)+('Data input'!AR13*10)+('Data input'!AS13*15)+('Data input'!AT13*20)</f>
        <v>0</v>
      </c>
      <c r="X14" s="108" t="str">
        <f>IF('Data input'!AK13=0,"",SUM(U14:W14))</f>
        <v/>
      </c>
      <c r="Y14" s="109">
        <f t="shared" si="3"/>
        <v>0</v>
      </c>
      <c r="AA14" s="110">
        <f>SUM('Data input'!AV13:AY13)</f>
        <v>0</v>
      </c>
      <c r="AB14" s="111">
        <f>'Data input'!AZ13</f>
        <v>0</v>
      </c>
      <c r="AC14" s="112">
        <f>('Data input'!BA13*5)+('Data input'!BB13*10)+('Data input'!BC13*10)+('Data input'!BD13*15)+('Data input'!BE13*20)</f>
        <v>0</v>
      </c>
      <c r="AD14" s="108" t="str">
        <f>IF('Data input'!AV13=0,"",SUM(AA14:AC14))</f>
        <v/>
      </c>
      <c r="AE14" s="109">
        <f t="shared" si="4"/>
        <v>0</v>
      </c>
    </row>
    <row r="15" spans="2:31">
      <c r="B15">
        <f>'Data input'!C14</f>
        <v>0</v>
      </c>
      <c r="C15" s="110">
        <f>SUM('Data input'!D14:G14)</f>
        <v>0</v>
      </c>
      <c r="D15" s="111">
        <f>'Data input'!H14</f>
        <v>0</v>
      </c>
      <c r="E15" s="112">
        <f>('Data input'!I14*5)+('Data input'!J14*10)+('Data input'!K14*10)+('Data input'!L14*15)+('Data input'!M14*20)</f>
        <v>0</v>
      </c>
      <c r="F15" s="108" t="str">
        <f>IF('Data input'!D14=0,"",SUM(C15:E15))</f>
        <v/>
      </c>
      <c r="G15" s="109" t="str">
        <f t="shared" si="0"/>
        <v/>
      </c>
      <c r="I15" s="110">
        <f>SUM('Data input'!O14:R14)</f>
        <v>0</v>
      </c>
      <c r="J15" s="111">
        <f>'Data input'!S14</f>
        <v>0</v>
      </c>
      <c r="K15" s="112">
        <f>('Data input'!T14*5)+('Data input'!U14*10)+('Data input'!V14*10)+('Data input'!W14*15)+('Data input'!X14*20)</f>
        <v>0</v>
      </c>
      <c r="L15" s="108" t="str">
        <f>IF('Data input'!O14=0,"",SUM(I15:K15))</f>
        <v/>
      </c>
      <c r="M15" s="109">
        <f t="shared" si="1"/>
        <v>0</v>
      </c>
      <c r="O15" s="110">
        <f>SUM('Data input'!Z14:AC14)</f>
        <v>0</v>
      </c>
      <c r="P15" s="111">
        <f>'Data input'!AD14</f>
        <v>0</v>
      </c>
      <c r="Q15" s="112">
        <f>('Data input'!AE14*5)+('Data input'!AF14*10)+('Data input'!AG14*10)+('Data input'!AH14*15)+('Data input'!AI14*20)</f>
        <v>0</v>
      </c>
      <c r="R15" s="108" t="str">
        <f>IF('Data input'!Z14=0,"",SUM(O15:Q15))</f>
        <v/>
      </c>
      <c r="S15" s="109">
        <f t="shared" si="2"/>
        <v>0</v>
      </c>
      <c r="U15" s="110">
        <f>SUM('Data input'!AK14:AN14)</f>
        <v>0</v>
      </c>
      <c r="V15" s="111">
        <f>'Data input'!AO14</f>
        <v>0</v>
      </c>
      <c r="W15" s="112">
        <f>('Data input'!AP14*5)+('Data input'!AQ14*10)+('Data input'!AR14*10)+('Data input'!AS14*15)+('Data input'!AT14*20)</f>
        <v>0</v>
      </c>
      <c r="X15" s="108" t="str">
        <f>IF('Data input'!AK14=0,"",SUM(U15:W15))</f>
        <v/>
      </c>
      <c r="Y15" s="109">
        <f t="shared" si="3"/>
        <v>0</v>
      </c>
      <c r="AA15" s="110">
        <f>SUM('Data input'!AV14:AY14)</f>
        <v>0</v>
      </c>
      <c r="AB15" s="111">
        <f>'Data input'!AZ14</f>
        <v>0</v>
      </c>
      <c r="AC15" s="112">
        <f>('Data input'!BA14*5)+('Data input'!BB14*10)+('Data input'!BC14*10)+('Data input'!BD14*15)+('Data input'!BE14*20)</f>
        <v>0</v>
      </c>
      <c r="AD15" s="108" t="str">
        <f>IF('Data input'!AV14=0,"",SUM(AA15:AC15))</f>
        <v/>
      </c>
      <c r="AE15" s="109">
        <f t="shared" si="4"/>
        <v>0</v>
      </c>
    </row>
    <row r="16" spans="2:31">
      <c r="B16">
        <f>'Data input'!C15</f>
        <v>0</v>
      </c>
      <c r="C16" s="110">
        <f>SUM('Data input'!D15:G15)</f>
        <v>0</v>
      </c>
      <c r="D16" s="111">
        <f>'Data input'!H15</f>
        <v>0</v>
      </c>
      <c r="E16" s="112">
        <f>('Data input'!I15*5)+('Data input'!J15*10)+('Data input'!K15*10)+('Data input'!L15*15)+('Data input'!M15*20)</f>
        <v>0</v>
      </c>
      <c r="F16" s="108" t="str">
        <f>IF('Data input'!D15=0,"",SUM(C16:E16))</f>
        <v/>
      </c>
      <c r="G16" s="109" t="str">
        <f t="shared" si="0"/>
        <v/>
      </c>
      <c r="I16" s="110">
        <f>SUM('Data input'!O15:R15)</f>
        <v>0</v>
      </c>
      <c r="J16" s="111">
        <f>'Data input'!S15</f>
        <v>0</v>
      </c>
      <c r="K16" s="112">
        <f>('Data input'!T15*5)+('Data input'!U15*10)+('Data input'!V15*10)+('Data input'!W15*15)+('Data input'!X15*20)</f>
        <v>0</v>
      </c>
      <c r="L16" s="108" t="str">
        <f>IF('Data input'!O15=0,"",SUM(I16:K16))</f>
        <v/>
      </c>
      <c r="M16" s="109">
        <f t="shared" si="1"/>
        <v>0</v>
      </c>
      <c r="O16" s="110">
        <f>SUM('Data input'!Z15:AC15)</f>
        <v>0</v>
      </c>
      <c r="P16" s="111">
        <f>'Data input'!AD15</f>
        <v>0</v>
      </c>
      <c r="Q16" s="112">
        <f>('Data input'!AE15*5)+('Data input'!AF15*10)+('Data input'!AG15*10)+('Data input'!AH15*15)+('Data input'!AI15*20)</f>
        <v>0</v>
      </c>
      <c r="R16" s="108" t="str">
        <f>IF('Data input'!Z15=0,"",SUM(O16:Q16))</f>
        <v/>
      </c>
      <c r="S16" s="109">
        <f t="shared" si="2"/>
        <v>0</v>
      </c>
      <c r="U16" s="110">
        <f>SUM('Data input'!AK15:AN15)</f>
        <v>0</v>
      </c>
      <c r="V16" s="111">
        <f>'Data input'!AO15</f>
        <v>0</v>
      </c>
      <c r="W16" s="112">
        <f>('Data input'!AP15*5)+('Data input'!AQ15*10)+('Data input'!AR15*10)+('Data input'!AS15*15)+('Data input'!AT15*20)</f>
        <v>0</v>
      </c>
      <c r="X16" s="108" t="str">
        <f>IF('Data input'!AK15=0,"",SUM(U16:W16))</f>
        <v/>
      </c>
      <c r="Y16" s="109">
        <f t="shared" si="3"/>
        <v>0</v>
      </c>
      <c r="AA16" s="110">
        <f>SUM('Data input'!AV15:AY15)</f>
        <v>0</v>
      </c>
      <c r="AB16" s="111">
        <f>'Data input'!AZ15</f>
        <v>0</v>
      </c>
      <c r="AC16" s="112">
        <f>('Data input'!BA15*5)+('Data input'!BB15*10)+('Data input'!BC15*10)+('Data input'!BD15*15)+('Data input'!BE15*20)</f>
        <v>0</v>
      </c>
      <c r="AD16" s="108" t="str">
        <f>IF('Data input'!AV15=0,"",SUM(AA16:AC16))</f>
        <v/>
      </c>
      <c r="AE16" s="109">
        <f t="shared" si="4"/>
        <v>0</v>
      </c>
    </row>
    <row r="17" spans="2:31">
      <c r="B17">
        <f>'Data input'!C16</f>
        <v>0</v>
      </c>
      <c r="C17" s="110">
        <f>SUM('Data input'!D16:G16)</f>
        <v>0</v>
      </c>
      <c r="D17" s="111">
        <f>'Data input'!H16</f>
        <v>0</v>
      </c>
      <c r="E17" s="112">
        <f>('Data input'!I16*5)+('Data input'!J16*10)+('Data input'!K16*10)+('Data input'!L16*15)+('Data input'!M16*20)</f>
        <v>0</v>
      </c>
      <c r="F17" s="108" t="str">
        <f>IF('Data input'!D16=0,"",SUM(C17:E17))</f>
        <v/>
      </c>
      <c r="G17" s="109" t="str">
        <f t="shared" si="0"/>
        <v/>
      </c>
      <c r="I17" s="110">
        <f>SUM('Data input'!O16:R16)</f>
        <v>0</v>
      </c>
      <c r="J17" s="111">
        <f>'Data input'!S16</f>
        <v>0</v>
      </c>
      <c r="K17" s="112">
        <f>('Data input'!T16*5)+('Data input'!U16*10)+('Data input'!V16*10)+('Data input'!W16*15)+('Data input'!X16*20)</f>
        <v>0</v>
      </c>
      <c r="L17" s="108" t="str">
        <f>IF('Data input'!O16=0,"",SUM(I17:K17))</f>
        <v/>
      </c>
      <c r="M17" s="109">
        <f t="shared" si="1"/>
        <v>0</v>
      </c>
      <c r="O17" s="110">
        <f>SUM('Data input'!Z16:AC16)</f>
        <v>0</v>
      </c>
      <c r="P17" s="111">
        <f>'Data input'!AD16</f>
        <v>0</v>
      </c>
      <c r="Q17" s="112">
        <f>('Data input'!AE16*5)+('Data input'!AF16*10)+('Data input'!AG16*10)+('Data input'!AH16*15)+('Data input'!AI16*20)</f>
        <v>0</v>
      </c>
      <c r="R17" s="108" t="str">
        <f>IF('Data input'!Z16=0,"",SUM(O17:Q17))</f>
        <v/>
      </c>
      <c r="S17" s="109">
        <f t="shared" si="2"/>
        <v>0</v>
      </c>
      <c r="U17" s="110">
        <f>SUM('Data input'!AK16:AN16)</f>
        <v>0</v>
      </c>
      <c r="V17" s="111">
        <f>'Data input'!AO16</f>
        <v>0</v>
      </c>
      <c r="W17" s="112">
        <f>('Data input'!AP16*5)+('Data input'!AQ16*10)+('Data input'!AR16*10)+('Data input'!AS16*15)+('Data input'!AT16*20)</f>
        <v>0</v>
      </c>
      <c r="X17" s="108" t="str">
        <f>IF('Data input'!AK16=0,"",SUM(U17:W17))</f>
        <v/>
      </c>
      <c r="Y17" s="109">
        <f t="shared" si="3"/>
        <v>0</v>
      </c>
      <c r="AA17" s="110">
        <f>SUM('Data input'!AV16:AY16)</f>
        <v>0</v>
      </c>
      <c r="AB17" s="111">
        <f>'Data input'!AZ16</f>
        <v>0</v>
      </c>
      <c r="AC17" s="112">
        <f>('Data input'!BA16*5)+('Data input'!BB16*10)+('Data input'!BC16*10)+('Data input'!BD16*15)+('Data input'!BE16*20)</f>
        <v>0</v>
      </c>
      <c r="AD17" s="108" t="str">
        <f>IF('Data input'!AV16=0,"",SUM(AA17:AC17))</f>
        <v/>
      </c>
      <c r="AE17" s="109">
        <f t="shared" si="4"/>
        <v>0</v>
      </c>
    </row>
    <row r="18" spans="2:31">
      <c r="B18">
        <f>'Data input'!C17</f>
        <v>0</v>
      </c>
      <c r="C18" s="110">
        <f>SUM('Data input'!D17:G17)</f>
        <v>0</v>
      </c>
      <c r="D18" s="111">
        <f>'Data input'!H17</f>
        <v>0</v>
      </c>
      <c r="E18" s="112">
        <f>('Data input'!I17*5)+('Data input'!J17*10)+('Data input'!K17*10)+('Data input'!L17*15)+('Data input'!M17*20)</f>
        <v>0</v>
      </c>
      <c r="F18" s="108" t="str">
        <f>IF('Data input'!D17=0,"",SUM(C18:E18))</f>
        <v/>
      </c>
      <c r="G18" s="109" t="str">
        <f t="shared" si="0"/>
        <v/>
      </c>
      <c r="I18" s="110">
        <f>SUM('Data input'!O17:R17)</f>
        <v>0</v>
      </c>
      <c r="J18" s="111">
        <f>'Data input'!S17</f>
        <v>0</v>
      </c>
      <c r="K18" s="112">
        <f>('Data input'!T17*5)+('Data input'!U17*10)+('Data input'!V17*10)+('Data input'!W17*15)+('Data input'!X17*20)</f>
        <v>0</v>
      </c>
      <c r="L18" s="108" t="str">
        <f>IF('Data input'!O17=0,"",SUM(I18:K18))</f>
        <v/>
      </c>
      <c r="M18" s="109">
        <f t="shared" si="1"/>
        <v>0</v>
      </c>
      <c r="O18" s="110">
        <f>SUM('Data input'!Z17:AC17)</f>
        <v>0</v>
      </c>
      <c r="P18" s="111">
        <f>'Data input'!AD17</f>
        <v>0</v>
      </c>
      <c r="Q18" s="112">
        <f>('Data input'!AE17*5)+('Data input'!AF17*10)+('Data input'!AG17*10)+('Data input'!AH17*15)+('Data input'!AI17*20)</f>
        <v>0</v>
      </c>
      <c r="R18" s="108" t="str">
        <f>IF('Data input'!Z17=0,"",SUM(O18:Q18))</f>
        <v/>
      </c>
      <c r="S18" s="109">
        <f t="shared" si="2"/>
        <v>0</v>
      </c>
      <c r="U18" s="110">
        <f>SUM('Data input'!AK17:AN17)</f>
        <v>0</v>
      </c>
      <c r="V18" s="111">
        <f>'Data input'!AO17</f>
        <v>0</v>
      </c>
      <c r="W18" s="112">
        <f>('Data input'!AP17*5)+('Data input'!AQ17*10)+('Data input'!AR17*10)+('Data input'!AS17*15)+('Data input'!AT17*20)</f>
        <v>0</v>
      </c>
      <c r="X18" s="108" t="str">
        <f>IF('Data input'!AK17=0,"",SUM(U18:W18))</f>
        <v/>
      </c>
      <c r="Y18" s="109">
        <f t="shared" si="3"/>
        <v>0</v>
      </c>
      <c r="AA18" s="110">
        <f>SUM('Data input'!AV17:AY17)</f>
        <v>0</v>
      </c>
      <c r="AB18" s="111">
        <f>'Data input'!AZ17</f>
        <v>0</v>
      </c>
      <c r="AC18" s="112">
        <f>('Data input'!BA17*5)+('Data input'!BB17*10)+('Data input'!BC17*10)+('Data input'!BD17*15)+('Data input'!BE17*20)</f>
        <v>0</v>
      </c>
      <c r="AD18" s="108" t="str">
        <f>IF('Data input'!AV17=0,"",SUM(AA18:AC18))</f>
        <v/>
      </c>
      <c r="AE18" s="109">
        <f t="shared" si="4"/>
        <v>0</v>
      </c>
    </row>
    <row r="19" spans="2:31">
      <c r="B19">
        <f>'Data input'!C18</f>
        <v>0</v>
      </c>
      <c r="C19" s="110">
        <f>SUM('Data input'!D18:G18)</f>
        <v>0</v>
      </c>
      <c r="D19" s="111">
        <f>'Data input'!H18</f>
        <v>0</v>
      </c>
      <c r="E19" s="112">
        <f>('Data input'!I18*5)+('Data input'!J18*10)+('Data input'!K18*10)+('Data input'!L18*15)+('Data input'!M18*20)</f>
        <v>0</v>
      </c>
      <c r="F19" s="108" t="str">
        <f>IF('Data input'!D18=0,"",SUM(C19:E19))</f>
        <v/>
      </c>
      <c r="G19" s="109" t="str">
        <f t="shared" si="0"/>
        <v/>
      </c>
      <c r="I19" s="110">
        <f>SUM('Data input'!O18:R18)</f>
        <v>0</v>
      </c>
      <c r="J19" s="111">
        <f>'Data input'!S18</f>
        <v>0</v>
      </c>
      <c r="K19" s="112">
        <f>('Data input'!T18*5)+('Data input'!U18*10)+('Data input'!V18*10)+('Data input'!W18*15)+('Data input'!X18*20)</f>
        <v>0</v>
      </c>
      <c r="L19" s="108" t="str">
        <f>IF('Data input'!O18=0,"",SUM(I19:K19))</f>
        <v/>
      </c>
      <c r="M19" s="109">
        <f t="shared" si="1"/>
        <v>0</v>
      </c>
      <c r="O19" s="110">
        <f>SUM('Data input'!Z18:AC18)</f>
        <v>0</v>
      </c>
      <c r="P19" s="111">
        <f>'Data input'!AD18</f>
        <v>0</v>
      </c>
      <c r="Q19" s="112">
        <f>('Data input'!AE18*5)+('Data input'!AF18*10)+('Data input'!AG18*10)+('Data input'!AH18*15)+('Data input'!AI18*20)</f>
        <v>0</v>
      </c>
      <c r="R19" s="108" t="str">
        <f>IF('Data input'!Z18=0,"",SUM(O19:Q19))</f>
        <v/>
      </c>
      <c r="S19" s="109">
        <f t="shared" si="2"/>
        <v>0</v>
      </c>
      <c r="U19" s="110">
        <f>SUM('Data input'!AK18:AN18)</f>
        <v>0</v>
      </c>
      <c r="V19" s="111">
        <f>'Data input'!AO18</f>
        <v>0</v>
      </c>
      <c r="W19" s="112">
        <f>('Data input'!AP18*5)+('Data input'!AQ18*10)+('Data input'!AR18*10)+('Data input'!AS18*15)+('Data input'!AT18*20)</f>
        <v>0</v>
      </c>
      <c r="X19" s="108" t="str">
        <f>IF('Data input'!AK18=0,"",SUM(U19:W19))</f>
        <v/>
      </c>
      <c r="Y19" s="109">
        <f t="shared" si="3"/>
        <v>0</v>
      </c>
      <c r="AA19" s="110">
        <f>SUM('Data input'!AV18:AY18)</f>
        <v>0</v>
      </c>
      <c r="AB19" s="111">
        <f>'Data input'!AZ18</f>
        <v>0</v>
      </c>
      <c r="AC19" s="112">
        <f>('Data input'!BA18*5)+('Data input'!BB18*10)+('Data input'!BC18*10)+('Data input'!BD18*15)+('Data input'!BE18*20)</f>
        <v>0</v>
      </c>
      <c r="AD19" s="108" t="str">
        <f>IF('Data input'!AV18=0,"",SUM(AA19:AC19))</f>
        <v/>
      </c>
      <c r="AE19" s="109">
        <f t="shared" si="4"/>
        <v>0</v>
      </c>
    </row>
    <row r="20" spans="2:31">
      <c r="B20">
        <f>'Data input'!C19</f>
        <v>0</v>
      </c>
      <c r="C20" s="110">
        <f>SUM('Data input'!D19:G19)</f>
        <v>0</v>
      </c>
      <c r="D20" s="111">
        <f>'Data input'!H19</f>
        <v>0</v>
      </c>
      <c r="E20" s="112">
        <f>('Data input'!I19*5)+('Data input'!J19*10)+('Data input'!K19*10)+('Data input'!L19*15)+('Data input'!M19*20)</f>
        <v>0</v>
      </c>
      <c r="F20" s="108" t="str">
        <f>IF('Data input'!D19=0,"",SUM(C20:E20))</f>
        <v/>
      </c>
      <c r="G20" s="109" t="str">
        <f t="shared" si="0"/>
        <v/>
      </c>
      <c r="I20" s="110">
        <f>SUM('Data input'!O19:R19)</f>
        <v>0</v>
      </c>
      <c r="J20" s="111">
        <f>'Data input'!S19</f>
        <v>0</v>
      </c>
      <c r="K20" s="112">
        <f>('Data input'!T19*5)+('Data input'!U19*10)+('Data input'!V19*10)+('Data input'!W19*15)+('Data input'!X19*20)</f>
        <v>0</v>
      </c>
      <c r="L20" s="108" t="str">
        <f>IF('Data input'!O19=0,"",SUM(I20:K20))</f>
        <v/>
      </c>
      <c r="M20" s="109">
        <f t="shared" si="1"/>
        <v>0</v>
      </c>
      <c r="O20" s="110">
        <f>SUM('Data input'!Z19:AC19)</f>
        <v>0</v>
      </c>
      <c r="P20" s="111">
        <f>'Data input'!AD19</f>
        <v>0</v>
      </c>
      <c r="Q20" s="112">
        <f>('Data input'!AE19*5)+('Data input'!AF19*10)+('Data input'!AG19*10)+('Data input'!AH19*15)+('Data input'!AI19*20)</f>
        <v>0</v>
      </c>
      <c r="R20" s="108" t="str">
        <f>IF('Data input'!Z19=0,"",SUM(O20:Q20))</f>
        <v/>
      </c>
      <c r="S20" s="109">
        <f t="shared" si="2"/>
        <v>0</v>
      </c>
      <c r="U20" s="110">
        <f>SUM('Data input'!AK19:AN19)</f>
        <v>0</v>
      </c>
      <c r="V20" s="111">
        <f>'Data input'!AO19</f>
        <v>0</v>
      </c>
      <c r="W20" s="112">
        <f>('Data input'!AP19*5)+('Data input'!AQ19*10)+('Data input'!AR19*10)+('Data input'!AS19*15)+('Data input'!AT19*20)</f>
        <v>0</v>
      </c>
      <c r="X20" s="108" t="str">
        <f>IF('Data input'!AK19=0,"",SUM(U20:W20))</f>
        <v/>
      </c>
      <c r="Y20" s="109">
        <f t="shared" si="3"/>
        <v>0</v>
      </c>
      <c r="AA20" s="110">
        <f>SUM('Data input'!AV19:AY19)</f>
        <v>0</v>
      </c>
      <c r="AB20" s="111">
        <f>'Data input'!AZ19</f>
        <v>0</v>
      </c>
      <c r="AC20" s="112">
        <f>('Data input'!BA19*5)+('Data input'!BB19*10)+('Data input'!BC19*10)+('Data input'!BD19*15)+('Data input'!BE19*20)</f>
        <v>0</v>
      </c>
      <c r="AD20" s="108" t="str">
        <f>IF('Data input'!AV19=0,"",SUM(AA20:AC20))</f>
        <v/>
      </c>
      <c r="AE20" s="109">
        <f t="shared" si="4"/>
        <v>0</v>
      </c>
    </row>
    <row r="21" spans="2:31">
      <c r="B21">
        <f>'Data input'!C20</f>
        <v>0</v>
      </c>
      <c r="C21" s="110">
        <f>SUM('Data input'!D20:G20)</f>
        <v>0</v>
      </c>
      <c r="D21" s="111">
        <f>'Data input'!H20</f>
        <v>0</v>
      </c>
      <c r="E21" s="112">
        <f>('Data input'!I20*5)+('Data input'!J20*10)+('Data input'!K20*10)+('Data input'!L20*15)+('Data input'!M20*20)</f>
        <v>0</v>
      </c>
      <c r="F21" s="108" t="str">
        <f>IF('Data input'!D20=0,"",SUM(C21:E21))</f>
        <v/>
      </c>
      <c r="G21" s="109" t="str">
        <f t="shared" si="0"/>
        <v/>
      </c>
      <c r="I21" s="110">
        <f>SUM('Data input'!O20:R20)</f>
        <v>0</v>
      </c>
      <c r="J21" s="111">
        <f>'Data input'!S20</f>
        <v>0</v>
      </c>
      <c r="K21" s="112">
        <f>('Data input'!T20*5)+('Data input'!U20*10)+('Data input'!V20*10)+('Data input'!W20*15)+('Data input'!X20*20)</f>
        <v>0</v>
      </c>
      <c r="L21" s="108" t="str">
        <f>IF('Data input'!O20=0,"",SUM(I21:K21))</f>
        <v/>
      </c>
      <c r="M21" s="109">
        <f t="shared" si="1"/>
        <v>0</v>
      </c>
      <c r="O21" s="110">
        <f>SUM('Data input'!Z20:AC20)</f>
        <v>0</v>
      </c>
      <c r="P21" s="111">
        <f>'Data input'!AD20</f>
        <v>0</v>
      </c>
      <c r="Q21" s="112">
        <f>('Data input'!AE20*5)+('Data input'!AF20*10)+('Data input'!AG20*10)+('Data input'!AH20*15)+('Data input'!AI20*20)</f>
        <v>0</v>
      </c>
      <c r="R21" s="108" t="str">
        <f>IF('Data input'!Z20=0,"",SUM(O21:Q21))</f>
        <v/>
      </c>
      <c r="S21" s="109">
        <f t="shared" si="2"/>
        <v>0</v>
      </c>
      <c r="U21" s="110">
        <f>SUM('Data input'!AK20:AN20)</f>
        <v>0</v>
      </c>
      <c r="V21" s="111">
        <f>'Data input'!AO20</f>
        <v>0</v>
      </c>
      <c r="W21" s="112">
        <f>('Data input'!AP20*5)+('Data input'!AQ20*10)+('Data input'!AR20*10)+('Data input'!AS20*15)+('Data input'!AT20*20)</f>
        <v>0</v>
      </c>
      <c r="X21" s="108" t="str">
        <f>IF('Data input'!AK20=0,"",SUM(U21:W21))</f>
        <v/>
      </c>
      <c r="Y21" s="109">
        <f t="shared" si="3"/>
        <v>0</v>
      </c>
      <c r="AA21" s="110">
        <f>SUM('Data input'!AV20:AY20)</f>
        <v>0</v>
      </c>
      <c r="AB21" s="111">
        <f>'Data input'!AZ20</f>
        <v>0</v>
      </c>
      <c r="AC21" s="112">
        <f>('Data input'!BA20*5)+('Data input'!BB20*10)+('Data input'!BC20*10)+('Data input'!BD20*15)+('Data input'!BE20*20)</f>
        <v>0</v>
      </c>
      <c r="AD21" s="108" t="str">
        <f>IF('Data input'!AV20=0,"",SUM(AA21:AC21))</f>
        <v/>
      </c>
      <c r="AE21" s="109">
        <f t="shared" si="4"/>
        <v>0</v>
      </c>
    </row>
    <row r="22" spans="2:31">
      <c r="B22">
        <f>'Data input'!C21</f>
        <v>0</v>
      </c>
      <c r="C22" s="110">
        <f>SUM('Data input'!D21:G21)</f>
        <v>0</v>
      </c>
      <c r="D22" s="111">
        <f>'Data input'!H21</f>
        <v>0</v>
      </c>
      <c r="E22" s="112">
        <f>('Data input'!I21*5)+('Data input'!J21*10)+('Data input'!K21*10)+('Data input'!L21*15)+('Data input'!M21*20)</f>
        <v>0</v>
      </c>
      <c r="F22" s="108" t="str">
        <f>IF('Data input'!D21=0,"",SUM(C22:E22))</f>
        <v/>
      </c>
      <c r="G22" s="109" t="str">
        <f t="shared" si="0"/>
        <v/>
      </c>
      <c r="I22" s="110">
        <f>SUM('Data input'!O21:R21)</f>
        <v>0</v>
      </c>
      <c r="J22" s="111">
        <f>'Data input'!S21</f>
        <v>0</v>
      </c>
      <c r="K22" s="112">
        <f>('Data input'!T21*5)+('Data input'!U21*10)+('Data input'!V21*10)+('Data input'!W21*15)+('Data input'!X21*20)</f>
        <v>0</v>
      </c>
      <c r="L22" s="108" t="str">
        <f>IF('Data input'!O21=0,"",SUM(I22:K22))</f>
        <v/>
      </c>
      <c r="M22" s="109">
        <f t="shared" si="1"/>
        <v>0</v>
      </c>
      <c r="O22" s="110">
        <f>SUM('Data input'!Z21:AC21)</f>
        <v>0</v>
      </c>
      <c r="P22" s="111">
        <f>'Data input'!AD21</f>
        <v>0</v>
      </c>
      <c r="Q22" s="112">
        <f>('Data input'!AE21*5)+('Data input'!AF21*10)+('Data input'!AG21*10)+('Data input'!AH21*15)+('Data input'!AI21*20)</f>
        <v>0</v>
      </c>
      <c r="R22" s="108" t="str">
        <f>IF('Data input'!Z21=0,"",SUM(O22:Q22))</f>
        <v/>
      </c>
      <c r="S22" s="109">
        <f t="shared" si="2"/>
        <v>0</v>
      </c>
      <c r="U22" s="110">
        <f>SUM('Data input'!AK21:AN21)</f>
        <v>0</v>
      </c>
      <c r="V22" s="111">
        <f>'Data input'!AO21</f>
        <v>0</v>
      </c>
      <c r="W22" s="112">
        <f>('Data input'!AP21*5)+('Data input'!AQ21*10)+('Data input'!AR21*10)+('Data input'!AS21*15)+('Data input'!AT21*20)</f>
        <v>0</v>
      </c>
      <c r="X22" s="108" t="str">
        <f>IF('Data input'!AK21=0,"",SUM(U22:W22))</f>
        <v/>
      </c>
      <c r="Y22" s="109">
        <f t="shared" si="3"/>
        <v>0</v>
      </c>
      <c r="AA22" s="110">
        <f>SUM('Data input'!AV21:AY21)</f>
        <v>0</v>
      </c>
      <c r="AB22" s="111">
        <f>'Data input'!AZ21</f>
        <v>0</v>
      </c>
      <c r="AC22" s="112">
        <f>('Data input'!BA21*5)+('Data input'!BB21*10)+('Data input'!BC21*10)+('Data input'!BD21*15)+('Data input'!BE21*20)</f>
        <v>0</v>
      </c>
      <c r="AD22" s="108" t="str">
        <f>IF('Data input'!AV21=0,"",SUM(AA22:AC22))</f>
        <v/>
      </c>
      <c r="AE22" s="109">
        <f t="shared" si="4"/>
        <v>0</v>
      </c>
    </row>
    <row r="23" spans="2:31">
      <c r="B23">
        <f>'Data input'!C22</f>
        <v>0</v>
      </c>
      <c r="C23" s="110">
        <f>SUM('Data input'!D22:G22)</f>
        <v>0</v>
      </c>
      <c r="D23" s="111">
        <f>'Data input'!H22</f>
        <v>0</v>
      </c>
      <c r="E23" s="112">
        <f>('Data input'!I22*5)+('Data input'!J22*10)+('Data input'!K22*10)+('Data input'!L22*15)+('Data input'!M22*20)</f>
        <v>0</v>
      </c>
      <c r="F23" s="108" t="str">
        <f>IF('Data input'!D22=0,"",SUM(C23:E23))</f>
        <v/>
      </c>
      <c r="G23" s="109" t="str">
        <f t="shared" si="0"/>
        <v/>
      </c>
      <c r="I23" s="110">
        <f>SUM('Data input'!O22:R22)</f>
        <v>0</v>
      </c>
      <c r="J23" s="111">
        <f>'Data input'!S22</f>
        <v>0</v>
      </c>
      <c r="K23" s="112">
        <f>('Data input'!T22*5)+('Data input'!U22*10)+('Data input'!V22*10)+('Data input'!W22*15)+('Data input'!X22*20)</f>
        <v>0</v>
      </c>
      <c r="L23" s="108" t="str">
        <f>IF('Data input'!O22=0,"",SUM(I23:K23))</f>
        <v/>
      </c>
      <c r="M23" s="109">
        <f t="shared" si="1"/>
        <v>0</v>
      </c>
      <c r="O23" s="110">
        <f>SUM('Data input'!Z22:AC22)</f>
        <v>0</v>
      </c>
      <c r="P23" s="111">
        <f>'Data input'!AD22</f>
        <v>0</v>
      </c>
      <c r="Q23" s="112">
        <f>('Data input'!AE22*5)+('Data input'!AF22*10)+('Data input'!AG22*10)+('Data input'!AH22*15)+('Data input'!AI22*20)</f>
        <v>0</v>
      </c>
      <c r="R23" s="108" t="str">
        <f>IF('Data input'!Z22=0,"",SUM(O23:Q23))</f>
        <v/>
      </c>
      <c r="S23" s="109">
        <f t="shared" si="2"/>
        <v>0</v>
      </c>
      <c r="U23" s="110">
        <f>SUM('Data input'!AK22:AN22)</f>
        <v>0</v>
      </c>
      <c r="V23" s="111">
        <f>'Data input'!AO22</f>
        <v>0</v>
      </c>
      <c r="W23" s="112">
        <f>('Data input'!AP22*5)+('Data input'!AQ22*10)+('Data input'!AR22*10)+('Data input'!AS22*15)+('Data input'!AT22*20)</f>
        <v>0</v>
      </c>
      <c r="X23" s="108" t="str">
        <f>IF('Data input'!AK22=0,"",SUM(U23:W23))</f>
        <v/>
      </c>
      <c r="Y23" s="109">
        <f t="shared" si="3"/>
        <v>0</v>
      </c>
      <c r="AA23" s="110">
        <f>SUM('Data input'!AV22:AY22)</f>
        <v>0</v>
      </c>
      <c r="AB23" s="111">
        <f>'Data input'!AZ22</f>
        <v>0</v>
      </c>
      <c r="AC23" s="112">
        <f>('Data input'!BA22*5)+('Data input'!BB22*10)+('Data input'!BC22*10)+('Data input'!BD22*15)+('Data input'!BE22*20)</f>
        <v>0</v>
      </c>
      <c r="AD23" s="108" t="str">
        <f>IF('Data input'!AV22=0,"",SUM(AA23:AC23))</f>
        <v/>
      </c>
      <c r="AE23" s="109">
        <f t="shared" si="4"/>
        <v>0</v>
      </c>
    </row>
    <row r="24" spans="2:31">
      <c r="B24">
        <f>'Data input'!C23</f>
        <v>0</v>
      </c>
      <c r="C24" s="110">
        <f>SUM('Data input'!D23:G23)</f>
        <v>0</v>
      </c>
      <c r="D24" s="111">
        <f>'Data input'!H23</f>
        <v>0</v>
      </c>
      <c r="E24" s="112">
        <f>('Data input'!I23*5)+('Data input'!J23*10)+('Data input'!K23*10)+('Data input'!L23*15)+('Data input'!M23*20)</f>
        <v>0</v>
      </c>
      <c r="F24" s="108" t="str">
        <f>IF('Data input'!D23=0,"",SUM(C24:E24))</f>
        <v/>
      </c>
      <c r="G24" s="109" t="str">
        <f t="shared" si="0"/>
        <v/>
      </c>
      <c r="I24" s="110">
        <f>SUM('Data input'!O23:R23)</f>
        <v>0</v>
      </c>
      <c r="J24" s="111">
        <f>'Data input'!S23</f>
        <v>0</v>
      </c>
      <c r="K24" s="112">
        <f>('Data input'!T23*5)+('Data input'!U23*10)+('Data input'!V23*10)+('Data input'!W23*15)+('Data input'!X23*20)</f>
        <v>0</v>
      </c>
      <c r="L24" s="108" t="str">
        <f>IF('Data input'!O23=0,"",SUM(I24:K24))</f>
        <v/>
      </c>
      <c r="M24" s="109">
        <f t="shared" si="1"/>
        <v>0</v>
      </c>
      <c r="O24" s="110">
        <f>SUM('Data input'!Z23:AC23)</f>
        <v>0</v>
      </c>
      <c r="P24" s="111">
        <f>'Data input'!AD23</f>
        <v>0</v>
      </c>
      <c r="Q24" s="112">
        <f>('Data input'!AE23*5)+('Data input'!AF23*10)+('Data input'!AG23*10)+('Data input'!AH23*15)+('Data input'!AI23*20)</f>
        <v>0</v>
      </c>
      <c r="R24" s="108" t="str">
        <f>IF('Data input'!Z23=0,"",SUM(O24:Q24))</f>
        <v/>
      </c>
      <c r="S24" s="109">
        <f t="shared" si="2"/>
        <v>0</v>
      </c>
      <c r="U24" s="110">
        <f>SUM('Data input'!AK23:AN23)</f>
        <v>0</v>
      </c>
      <c r="V24" s="111">
        <f>'Data input'!AO23</f>
        <v>0</v>
      </c>
      <c r="W24" s="112">
        <f>('Data input'!AP23*5)+('Data input'!AQ23*10)+('Data input'!AR23*10)+('Data input'!AS23*15)+('Data input'!AT23*20)</f>
        <v>0</v>
      </c>
      <c r="X24" s="108" t="str">
        <f>IF('Data input'!AK23=0,"",SUM(U24:W24))</f>
        <v/>
      </c>
      <c r="Y24" s="109">
        <f t="shared" si="3"/>
        <v>0</v>
      </c>
      <c r="AA24" s="110">
        <f>SUM('Data input'!AV23:AY23)</f>
        <v>0</v>
      </c>
      <c r="AB24" s="111">
        <f>'Data input'!AZ23</f>
        <v>0</v>
      </c>
      <c r="AC24" s="112">
        <f>('Data input'!BA23*5)+('Data input'!BB23*10)+('Data input'!BC23*10)+('Data input'!BD23*15)+('Data input'!BE23*20)</f>
        <v>0</v>
      </c>
      <c r="AD24" s="108" t="str">
        <f>IF('Data input'!AV23=0,"",SUM(AA24:AC24))</f>
        <v/>
      </c>
      <c r="AE24" s="109">
        <f t="shared" si="4"/>
        <v>0</v>
      </c>
    </row>
    <row r="25" spans="2:31">
      <c r="B25">
        <f>'Data input'!C24</f>
        <v>0</v>
      </c>
      <c r="C25" s="110">
        <f>SUM('Data input'!D24:G24)</f>
        <v>0</v>
      </c>
      <c r="D25" s="111">
        <f>'Data input'!H24</f>
        <v>0</v>
      </c>
      <c r="E25" s="112">
        <f>('Data input'!I24*5)+('Data input'!J24*10)+('Data input'!K24*10)+('Data input'!L24*15)+('Data input'!M24*20)</f>
        <v>0</v>
      </c>
      <c r="F25" s="108" t="str">
        <f>IF('Data input'!D24=0,"",SUM(C25:E25))</f>
        <v/>
      </c>
      <c r="G25" s="109" t="str">
        <f t="shared" si="0"/>
        <v/>
      </c>
      <c r="I25" s="110">
        <f>SUM('Data input'!O24:R24)</f>
        <v>0</v>
      </c>
      <c r="J25" s="111">
        <f>'Data input'!S24</f>
        <v>0</v>
      </c>
      <c r="K25" s="112">
        <f>('Data input'!T24*5)+('Data input'!U24*10)+('Data input'!V24*10)+('Data input'!W24*15)+('Data input'!X24*20)</f>
        <v>0</v>
      </c>
      <c r="L25" s="108" t="str">
        <f>IF('Data input'!O24=0,"",SUM(I25:K25))</f>
        <v/>
      </c>
      <c r="M25" s="109">
        <f t="shared" si="1"/>
        <v>0</v>
      </c>
      <c r="O25" s="110">
        <f>SUM('Data input'!Z24:AC24)</f>
        <v>0</v>
      </c>
      <c r="P25" s="111">
        <f>'Data input'!AD24</f>
        <v>0</v>
      </c>
      <c r="Q25" s="112">
        <f>('Data input'!AE24*5)+('Data input'!AF24*10)+('Data input'!AG24*10)+('Data input'!AH24*15)+('Data input'!AI24*20)</f>
        <v>0</v>
      </c>
      <c r="R25" s="108" t="str">
        <f>IF('Data input'!Z24=0,"",SUM(O25:Q25))</f>
        <v/>
      </c>
      <c r="S25" s="109">
        <f t="shared" si="2"/>
        <v>0</v>
      </c>
      <c r="U25" s="110">
        <f>SUM('Data input'!AK24:AN24)</f>
        <v>0</v>
      </c>
      <c r="V25" s="111">
        <f>'Data input'!AO24</f>
        <v>0</v>
      </c>
      <c r="W25" s="112">
        <f>('Data input'!AP24*5)+('Data input'!AQ24*10)+('Data input'!AR24*10)+('Data input'!AS24*15)+('Data input'!AT24*20)</f>
        <v>0</v>
      </c>
      <c r="X25" s="108" t="str">
        <f>IF('Data input'!AK24=0,"",SUM(U25:W25))</f>
        <v/>
      </c>
      <c r="Y25" s="109">
        <f t="shared" si="3"/>
        <v>0</v>
      </c>
      <c r="AA25" s="110">
        <f>SUM('Data input'!AV24:AY24)</f>
        <v>0</v>
      </c>
      <c r="AB25" s="111">
        <f>'Data input'!AZ24</f>
        <v>0</v>
      </c>
      <c r="AC25" s="112">
        <f>('Data input'!BA24*5)+('Data input'!BB24*10)+('Data input'!BC24*10)+('Data input'!BD24*15)+('Data input'!BE24*20)</f>
        <v>0</v>
      </c>
      <c r="AD25" s="108" t="str">
        <f>IF('Data input'!AV24=0,"",SUM(AA25:AC25))</f>
        <v/>
      </c>
      <c r="AE25" s="109">
        <f t="shared" si="4"/>
        <v>0</v>
      </c>
    </row>
    <row r="26" spans="2:31">
      <c r="B26">
        <f>'Data input'!C25</f>
        <v>0</v>
      </c>
      <c r="C26" s="110">
        <f>SUM('Data input'!D25:G25)</f>
        <v>0</v>
      </c>
      <c r="D26" s="111">
        <f>'Data input'!H25</f>
        <v>0</v>
      </c>
      <c r="E26" s="112">
        <f>('Data input'!I25*5)+('Data input'!J25*10)+('Data input'!K25*10)+('Data input'!L25*15)+('Data input'!M25*20)</f>
        <v>0</v>
      </c>
      <c r="F26" s="108" t="str">
        <f>IF('Data input'!D25=0,"",SUM(C26:E26))</f>
        <v/>
      </c>
      <c r="G26" s="109" t="str">
        <f t="shared" si="0"/>
        <v/>
      </c>
      <c r="I26" s="110">
        <f>SUM('Data input'!O25:R25)</f>
        <v>0</v>
      </c>
      <c r="J26" s="111">
        <f>'Data input'!S25</f>
        <v>0</v>
      </c>
      <c r="K26" s="112">
        <f>('Data input'!T25*5)+('Data input'!U25*10)+('Data input'!V25*10)+('Data input'!W25*15)+('Data input'!X25*20)</f>
        <v>0</v>
      </c>
      <c r="L26" s="108" t="str">
        <f>IF('Data input'!O25=0,"",SUM(I26:K26))</f>
        <v/>
      </c>
      <c r="M26" s="109">
        <f t="shared" si="1"/>
        <v>0</v>
      </c>
      <c r="O26" s="110">
        <f>SUM('Data input'!Z25:AC25)</f>
        <v>0</v>
      </c>
      <c r="P26" s="111">
        <f>'Data input'!AD25</f>
        <v>0</v>
      </c>
      <c r="Q26" s="112">
        <f>('Data input'!AE25*5)+('Data input'!AF25*10)+('Data input'!AG25*10)+('Data input'!AH25*15)+('Data input'!AI25*20)</f>
        <v>0</v>
      </c>
      <c r="R26" s="108" t="str">
        <f>IF('Data input'!Z25=0,"",SUM(O26:Q26))</f>
        <v/>
      </c>
      <c r="S26" s="109">
        <f t="shared" si="2"/>
        <v>0</v>
      </c>
      <c r="U26" s="110">
        <f>SUM('Data input'!AK25:AN25)</f>
        <v>0</v>
      </c>
      <c r="V26" s="111">
        <f>'Data input'!AO25</f>
        <v>0</v>
      </c>
      <c r="W26" s="112">
        <f>('Data input'!AP25*5)+('Data input'!AQ25*10)+('Data input'!AR25*10)+('Data input'!AS25*15)+('Data input'!AT25*20)</f>
        <v>0</v>
      </c>
      <c r="X26" s="108" t="str">
        <f>IF('Data input'!AK25=0,"",SUM(U26:W26))</f>
        <v/>
      </c>
      <c r="Y26" s="109">
        <f t="shared" si="3"/>
        <v>0</v>
      </c>
      <c r="AA26" s="110">
        <f>SUM('Data input'!AV25:AY25)</f>
        <v>0</v>
      </c>
      <c r="AB26" s="111">
        <f>'Data input'!AZ25</f>
        <v>0</v>
      </c>
      <c r="AC26" s="112">
        <f>('Data input'!BA25*5)+('Data input'!BB25*10)+('Data input'!BC25*10)+('Data input'!BD25*15)+('Data input'!BE25*20)</f>
        <v>0</v>
      </c>
      <c r="AD26" s="108" t="str">
        <f>IF('Data input'!AV25=0,"",SUM(AA26:AC26))</f>
        <v/>
      </c>
      <c r="AE26" s="109">
        <f t="shared" si="4"/>
        <v>0</v>
      </c>
    </row>
    <row r="27" spans="2:31">
      <c r="B27">
        <f>'Data input'!C26</f>
        <v>0</v>
      </c>
      <c r="C27" s="110">
        <f>SUM('Data input'!D26:G26)</f>
        <v>0</v>
      </c>
      <c r="D27" s="111">
        <f>'Data input'!H26</f>
        <v>0</v>
      </c>
      <c r="E27" s="112">
        <f>('Data input'!I26*5)+('Data input'!J26*10)+('Data input'!K26*10)+('Data input'!L26*15)+('Data input'!M26*20)</f>
        <v>0</v>
      </c>
      <c r="F27" s="108" t="str">
        <f>IF('Data input'!D26=0,"",SUM(C27:E27))</f>
        <v/>
      </c>
      <c r="G27" s="109" t="str">
        <f t="shared" si="0"/>
        <v/>
      </c>
      <c r="I27" s="110">
        <f>SUM('Data input'!O26:R26)</f>
        <v>0</v>
      </c>
      <c r="J27" s="111">
        <f>'Data input'!S26</f>
        <v>0</v>
      </c>
      <c r="K27" s="112">
        <f>('Data input'!T26*5)+('Data input'!U26*10)+('Data input'!V26*10)+('Data input'!W26*15)+('Data input'!X26*20)</f>
        <v>0</v>
      </c>
      <c r="L27" s="108" t="str">
        <f>IF('Data input'!O26=0,"",SUM(I27:K27))</f>
        <v/>
      </c>
      <c r="M27" s="109">
        <f t="shared" si="1"/>
        <v>0</v>
      </c>
      <c r="O27" s="110">
        <f>SUM('Data input'!Z26:AC26)</f>
        <v>0</v>
      </c>
      <c r="P27" s="111">
        <f>'Data input'!AD26</f>
        <v>0</v>
      </c>
      <c r="Q27" s="112">
        <f>('Data input'!AE26*5)+('Data input'!AF26*10)+('Data input'!AG26*10)+('Data input'!AH26*15)+('Data input'!AI26*20)</f>
        <v>0</v>
      </c>
      <c r="R27" s="108" t="str">
        <f>IF('Data input'!Z26=0,"",SUM(O27:Q27))</f>
        <v/>
      </c>
      <c r="S27" s="109">
        <f t="shared" si="2"/>
        <v>0</v>
      </c>
      <c r="U27" s="110">
        <f>SUM('Data input'!AK26:AN26)</f>
        <v>0</v>
      </c>
      <c r="V27" s="111">
        <f>'Data input'!AO26</f>
        <v>0</v>
      </c>
      <c r="W27" s="112">
        <f>('Data input'!AP26*5)+('Data input'!AQ26*10)+('Data input'!AR26*10)+('Data input'!AS26*15)+('Data input'!AT26*20)</f>
        <v>0</v>
      </c>
      <c r="X27" s="108" t="str">
        <f>IF('Data input'!AK26=0,"",SUM(U27:W27))</f>
        <v/>
      </c>
      <c r="Y27" s="109">
        <f t="shared" si="3"/>
        <v>0</v>
      </c>
      <c r="AA27" s="110">
        <f>SUM('Data input'!AV26:AY26)</f>
        <v>0</v>
      </c>
      <c r="AB27" s="111">
        <f>'Data input'!AZ26</f>
        <v>0</v>
      </c>
      <c r="AC27" s="112">
        <f>('Data input'!BA26*5)+('Data input'!BB26*10)+('Data input'!BC26*10)+('Data input'!BD26*15)+('Data input'!BE26*20)</f>
        <v>0</v>
      </c>
      <c r="AD27" s="108" t="str">
        <f>IF('Data input'!AV26=0,"",SUM(AA27:AC27))</f>
        <v/>
      </c>
      <c r="AE27" s="109">
        <f t="shared" si="4"/>
        <v>0</v>
      </c>
    </row>
    <row r="28" spans="2:31">
      <c r="B28">
        <f>'Data input'!C27</f>
        <v>0</v>
      </c>
      <c r="C28" s="110">
        <f>SUM('Data input'!D27:G27)</f>
        <v>0</v>
      </c>
      <c r="D28" s="111">
        <f>'Data input'!H27</f>
        <v>0</v>
      </c>
      <c r="E28" s="112">
        <f>('Data input'!I27*5)+('Data input'!J27*10)+('Data input'!K27*10)+('Data input'!L27*15)+('Data input'!M27*20)</f>
        <v>0</v>
      </c>
      <c r="F28" s="108" t="str">
        <f>IF('Data input'!D27=0,"",SUM(C28:E28))</f>
        <v/>
      </c>
      <c r="G28" s="109" t="str">
        <f t="shared" si="0"/>
        <v/>
      </c>
      <c r="I28" s="110">
        <f>SUM('Data input'!O27:R27)</f>
        <v>0</v>
      </c>
      <c r="J28" s="111">
        <f>'Data input'!S27</f>
        <v>0</v>
      </c>
      <c r="K28" s="112">
        <f>('Data input'!T27*5)+('Data input'!U27*10)+('Data input'!V27*10)+('Data input'!W27*15)+('Data input'!X27*20)</f>
        <v>0</v>
      </c>
      <c r="L28" s="108" t="str">
        <f>IF('Data input'!O27=0,"",SUM(I28:K28))</f>
        <v/>
      </c>
      <c r="M28" s="109">
        <f t="shared" si="1"/>
        <v>0</v>
      </c>
      <c r="O28" s="110">
        <f>SUM('Data input'!Z27:AC27)</f>
        <v>0</v>
      </c>
      <c r="P28" s="111">
        <f>'Data input'!AD27</f>
        <v>0</v>
      </c>
      <c r="Q28" s="112">
        <f>('Data input'!AE27*5)+('Data input'!AF27*10)+('Data input'!AG27*10)+('Data input'!AH27*15)+('Data input'!AI27*20)</f>
        <v>0</v>
      </c>
      <c r="R28" s="108" t="str">
        <f>IF('Data input'!Z27=0,"",SUM(O28:Q28))</f>
        <v/>
      </c>
      <c r="S28" s="109">
        <f t="shared" si="2"/>
        <v>0</v>
      </c>
      <c r="U28" s="110">
        <f>SUM('Data input'!AK27:AN27)</f>
        <v>0</v>
      </c>
      <c r="V28" s="111">
        <f>'Data input'!AO27</f>
        <v>0</v>
      </c>
      <c r="W28" s="112">
        <f>('Data input'!AP27*5)+('Data input'!AQ27*10)+('Data input'!AR27*10)+('Data input'!AS27*15)+('Data input'!AT27*20)</f>
        <v>0</v>
      </c>
      <c r="X28" s="108" t="str">
        <f>IF('Data input'!AK27=0,"",SUM(U28:W28))</f>
        <v/>
      </c>
      <c r="Y28" s="109">
        <f t="shared" si="3"/>
        <v>0</v>
      </c>
      <c r="AA28" s="110">
        <f>SUM('Data input'!AV27:AY27)</f>
        <v>0</v>
      </c>
      <c r="AB28" s="111">
        <f>'Data input'!AZ27</f>
        <v>0</v>
      </c>
      <c r="AC28" s="112">
        <f>('Data input'!BA27*5)+('Data input'!BB27*10)+('Data input'!BC27*10)+('Data input'!BD27*15)+('Data input'!BE27*20)</f>
        <v>0</v>
      </c>
      <c r="AD28" s="108" t="str">
        <f>IF('Data input'!AV27=0,"",SUM(AA28:AC28))</f>
        <v/>
      </c>
      <c r="AE28" s="109">
        <f t="shared" si="4"/>
        <v>0</v>
      </c>
    </row>
    <row r="29" spans="2:31">
      <c r="B29">
        <f>'Data input'!C28</f>
        <v>0</v>
      </c>
      <c r="C29" s="110">
        <f>SUM('Data input'!D28:G28)</f>
        <v>0</v>
      </c>
      <c r="D29" s="111">
        <f>'Data input'!H28</f>
        <v>0</v>
      </c>
      <c r="E29" s="112">
        <f>('Data input'!I28*5)+('Data input'!J28*10)+('Data input'!K28*10)+('Data input'!L28*15)+('Data input'!M28*20)</f>
        <v>0</v>
      </c>
      <c r="F29" s="108" t="str">
        <f>IF('Data input'!D28=0,"",SUM(C29:E29))</f>
        <v/>
      </c>
      <c r="G29" s="109" t="str">
        <f t="shared" si="0"/>
        <v/>
      </c>
      <c r="I29" s="110">
        <f>SUM('Data input'!O28:R28)</f>
        <v>0</v>
      </c>
      <c r="J29" s="111">
        <f>'Data input'!S28</f>
        <v>0</v>
      </c>
      <c r="K29" s="112">
        <f>('Data input'!T28*5)+('Data input'!U28*10)+('Data input'!V28*10)+('Data input'!W28*15)+('Data input'!X28*20)</f>
        <v>0</v>
      </c>
      <c r="L29" s="108" t="str">
        <f>IF('Data input'!O28=0,"",SUM(I29:K29))</f>
        <v/>
      </c>
      <c r="M29" s="109">
        <f t="shared" si="1"/>
        <v>0</v>
      </c>
      <c r="O29" s="110">
        <f>SUM('Data input'!Z28:AC28)</f>
        <v>0</v>
      </c>
      <c r="P29" s="111">
        <f>'Data input'!AD28</f>
        <v>0</v>
      </c>
      <c r="Q29" s="112">
        <f>('Data input'!AE28*5)+('Data input'!AF28*10)+('Data input'!AG28*10)+('Data input'!AH28*15)+('Data input'!AI28*20)</f>
        <v>0</v>
      </c>
      <c r="R29" s="108" t="str">
        <f>IF('Data input'!Z28=0,"",SUM(O29:Q29))</f>
        <v/>
      </c>
      <c r="S29" s="109">
        <f t="shared" si="2"/>
        <v>0</v>
      </c>
      <c r="U29" s="110">
        <f>SUM('Data input'!AK28:AN28)</f>
        <v>0</v>
      </c>
      <c r="V29" s="111">
        <f>'Data input'!AO28</f>
        <v>0</v>
      </c>
      <c r="W29" s="112">
        <f>('Data input'!AP28*5)+('Data input'!AQ28*10)+('Data input'!AR28*10)+('Data input'!AS28*15)+('Data input'!AT28*20)</f>
        <v>0</v>
      </c>
      <c r="X29" s="108" t="str">
        <f>IF('Data input'!AK28=0,"",SUM(U29:W29))</f>
        <v/>
      </c>
      <c r="Y29" s="109">
        <f t="shared" si="3"/>
        <v>0</v>
      </c>
      <c r="AA29" s="110">
        <f>SUM('Data input'!AV28:AY28)</f>
        <v>0</v>
      </c>
      <c r="AB29" s="111">
        <f>'Data input'!AZ28</f>
        <v>0</v>
      </c>
      <c r="AC29" s="112">
        <f>('Data input'!BA28*5)+('Data input'!BB28*10)+('Data input'!BC28*10)+('Data input'!BD28*15)+('Data input'!BE28*20)</f>
        <v>0</v>
      </c>
      <c r="AD29" s="108" t="str">
        <f>IF('Data input'!AV28=0,"",SUM(AA29:AC29))</f>
        <v/>
      </c>
      <c r="AE29" s="109">
        <f t="shared" si="4"/>
        <v>0</v>
      </c>
    </row>
    <row r="30" spans="2:31">
      <c r="B30">
        <f>'Data input'!C29</f>
        <v>0</v>
      </c>
      <c r="C30" s="110">
        <f>SUM('Data input'!D29:G29)</f>
        <v>0</v>
      </c>
      <c r="D30" s="111">
        <f>'Data input'!H29</f>
        <v>0</v>
      </c>
      <c r="E30" s="112">
        <f>('Data input'!I29*5)+('Data input'!J29*10)+('Data input'!K29*10)+('Data input'!L29*15)+('Data input'!M29*20)</f>
        <v>0</v>
      </c>
      <c r="F30" s="108" t="str">
        <f>IF('Data input'!D29=0,"",SUM(C30:E30))</f>
        <v/>
      </c>
      <c r="G30" s="109" t="str">
        <f t="shared" si="0"/>
        <v/>
      </c>
      <c r="I30" s="110">
        <f>SUM('Data input'!O29:R29)</f>
        <v>0</v>
      </c>
      <c r="J30" s="111">
        <f>'Data input'!S29</f>
        <v>0</v>
      </c>
      <c r="K30" s="112">
        <f>('Data input'!T29*5)+('Data input'!U29*10)+('Data input'!V29*10)+('Data input'!W29*15)+('Data input'!X29*20)</f>
        <v>0</v>
      </c>
      <c r="L30" s="108" t="str">
        <f>IF('Data input'!O29=0,"",SUM(I30:K30))</f>
        <v/>
      </c>
      <c r="M30" s="109">
        <f t="shared" si="1"/>
        <v>0</v>
      </c>
      <c r="O30" s="110">
        <f>SUM('Data input'!Z29:AC29)</f>
        <v>0</v>
      </c>
      <c r="P30" s="111">
        <f>'Data input'!AD29</f>
        <v>0</v>
      </c>
      <c r="Q30" s="112">
        <f>('Data input'!AE29*5)+('Data input'!AF29*10)+('Data input'!AG29*10)+('Data input'!AH29*15)+('Data input'!AI29*20)</f>
        <v>0</v>
      </c>
      <c r="R30" s="108" t="str">
        <f>IF('Data input'!Z29=0,"",SUM(O30:Q30))</f>
        <v/>
      </c>
      <c r="S30" s="109">
        <f t="shared" si="2"/>
        <v>0</v>
      </c>
      <c r="U30" s="110">
        <f>SUM('Data input'!AK29:AN29)</f>
        <v>0</v>
      </c>
      <c r="V30" s="111">
        <f>'Data input'!AO29</f>
        <v>0</v>
      </c>
      <c r="W30" s="112">
        <f>('Data input'!AP29*5)+('Data input'!AQ29*10)+('Data input'!AR29*10)+('Data input'!AS29*15)+('Data input'!AT29*20)</f>
        <v>0</v>
      </c>
      <c r="X30" s="108" t="str">
        <f>IF('Data input'!AK29=0,"",SUM(U30:W30))</f>
        <v/>
      </c>
      <c r="Y30" s="109">
        <f t="shared" si="3"/>
        <v>0</v>
      </c>
      <c r="AA30" s="110">
        <f>SUM('Data input'!AV29:AY29)</f>
        <v>0</v>
      </c>
      <c r="AB30" s="111">
        <f>'Data input'!AZ29</f>
        <v>0</v>
      </c>
      <c r="AC30" s="112">
        <f>('Data input'!BA29*5)+('Data input'!BB29*10)+('Data input'!BC29*10)+('Data input'!BD29*15)+('Data input'!BE29*20)</f>
        <v>0</v>
      </c>
      <c r="AD30" s="108" t="str">
        <f>IF('Data input'!AV29=0,"",SUM(AA30:AC30))</f>
        <v/>
      </c>
      <c r="AE30" s="109">
        <f t="shared" si="4"/>
        <v>0</v>
      </c>
    </row>
    <row r="31" spans="2:31">
      <c r="B31">
        <f>'Data input'!C30</f>
        <v>0</v>
      </c>
      <c r="C31" s="110">
        <f>SUM('Data input'!D30:G30)</f>
        <v>0</v>
      </c>
      <c r="D31" s="111">
        <f>'Data input'!H30</f>
        <v>0</v>
      </c>
      <c r="E31" s="112">
        <f>('Data input'!I30*5)+('Data input'!J30*10)+('Data input'!K30*10)+('Data input'!L30*15)+('Data input'!M30*20)</f>
        <v>0</v>
      </c>
      <c r="F31" s="108" t="str">
        <f>IF('Data input'!D30=0,"",SUM(C31:E31))</f>
        <v/>
      </c>
      <c r="G31" s="109" t="str">
        <f t="shared" si="0"/>
        <v/>
      </c>
      <c r="I31" s="110">
        <f>SUM('Data input'!O30:R30)</f>
        <v>0</v>
      </c>
      <c r="J31" s="111">
        <f>'Data input'!S30</f>
        <v>0</v>
      </c>
      <c r="K31" s="112">
        <f>('Data input'!T30*5)+('Data input'!U30*10)+('Data input'!V30*10)+('Data input'!W30*15)+('Data input'!X30*20)</f>
        <v>0</v>
      </c>
      <c r="L31" s="108" t="str">
        <f>IF('Data input'!O30=0,"",SUM(I31:K31))</f>
        <v/>
      </c>
      <c r="M31" s="109">
        <f t="shared" si="1"/>
        <v>0</v>
      </c>
      <c r="O31" s="110">
        <f>SUM('Data input'!Z30:AC30)</f>
        <v>0</v>
      </c>
      <c r="P31" s="111">
        <f>'Data input'!AD30</f>
        <v>0</v>
      </c>
      <c r="Q31" s="112">
        <f>('Data input'!AE30*5)+('Data input'!AF30*10)+('Data input'!AG30*10)+('Data input'!AH30*15)+('Data input'!AI30*20)</f>
        <v>0</v>
      </c>
      <c r="R31" s="108" t="str">
        <f>IF('Data input'!Z30=0,"",SUM(O31:Q31))</f>
        <v/>
      </c>
      <c r="S31" s="109">
        <f t="shared" si="2"/>
        <v>0</v>
      </c>
      <c r="U31" s="110">
        <f>SUM('Data input'!AK30:AN30)</f>
        <v>0</v>
      </c>
      <c r="V31" s="111">
        <f>'Data input'!AO30</f>
        <v>0</v>
      </c>
      <c r="W31" s="112">
        <f>('Data input'!AP30*5)+('Data input'!AQ30*10)+('Data input'!AR30*10)+('Data input'!AS30*15)+('Data input'!AT30*20)</f>
        <v>0</v>
      </c>
      <c r="X31" s="108" t="str">
        <f>IF('Data input'!AK30=0,"",SUM(U31:W31))</f>
        <v/>
      </c>
      <c r="Y31" s="109">
        <f t="shared" si="3"/>
        <v>0</v>
      </c>
      <c r="AA31" s="110">
        <f>SUM('Data input'!AV30:AY30)</f>
        <v>0</v>
      </c>
      <c r="AB31" s="111">
        <f>'Data input'!AZ30</f>
        <v>0</v>
      </c>
      <c r="AC31" s="112">
        <f>('Data input'!BA30*5)+('Data input'!BB30*10)+('Data input'!BC30*10)+('Data input'!BD30*15)+('Data input'!BE30*20)</f>
        <v>0</v>
      </c>
      <c r="AD31" s="108" t="str">
        <f>IF('Data input'!AV30=0,"",SUM(AA31:AC31))</f>
        <v/>
      </c>
      <c r="AE31" s="109">
        <f t="shared" si="4"/>
        <v>0</v>
      </c>
    </row>
    <row r="32" spans="2:31">
      <c r="B32">
        <f>'Data input'!C31</f>
        <v>0</v>
      </c>
      <c r="C32" s="110">
        <f>SUM('Data input'!D31:G31)</f>
        <v>0</v>
      </c>
      <c r="D32" s="111">
        <f>'Data input'!H31</f>
        <v>0</v>
      </c>
      <c r="E32" s="112">
        <f>('Data input'!I31*5)+('Data input'!J31*10)+('Data input'!K31*10)+('Data input'!L31*15)+('Data input'!M31*20)</f>
        <v>0</v>
      </c>
      <c r="F32" s="108" t="str">
        <f>IF('Data input'!D31=0,"",SUM(C32:E32))</f>
        <v/>
      </c>
      <c r="G32" s="109" t="str">
        <f t="shared" si="0"/>
        <v/>
      </c>
      <c r="I32" s="110">
        <f>SUM('Data input'!O31:R31)</f>
        <v>0</v>
      </c>
      <c r="J32" s="111">
        <f>'Data input'!S31</f>
        <v>0</v>
      </c>
      <c r="K32" s="112">
        <f>('Data input'!T31*5)+('Data input'!U31*10)+('Data input'!V31*10)+('Data input'!W31*15)+('Data input'!X31*20)</f>
        <v>0</v>
      </c>
      <c r="L32" s="108" t="str">
        <f>IF('Data input'!O31=0,"",SUM(I32:K32))</f>
        <v/>
      </c>
      <c r="M32" s="109">
        <f t="shared" si="1"/>
        <v>0</v>
      </c>
      <c r="O32" s="110">
        <f>SUM('Data input'!Z31:AC31)</f>
        <v>0</v>
      </c>
      <c r="P32" s="111">
        <f>'Data input'!AD31</f>
        <v>0</v>
      </c>
      <c r="Q32" s="112">
        <f>('Data input'!AE31*5)+('Data input'!AF31*10)+('Data input'!AG31*10)+('Data input'!AH31*15)+('Data input'!AI31*20)</f>
        <v>0</v>
      </c>
      <c r="R32" s="108" t="str">
        <f>IF('Data input'!Z31=0,"",SUM(O32:Q32))</f>
        <v/>
      </c>
      <c r="S32" s="109">
        <f t="shared" si="2"/>
        <v>0</v>
      </c>
      <c r="U32" s="110">
        <f>SUM('Data input'!AK31:AN31)</f>
        <v>0</v>
      </c>
      <c r="V32" s="111">
        <f>'Data input'!AO31</f>
        <v>0</v>
      </c>
      <c r="W32" s="112">
        <f>('Data input'!AP31*5)+('Data input'!AQ31*10)+('Data input'!AR31*10)+('Data input'!AS31*15)+('Data input'!AT31*20)</f>
        <v>0</v>
      </c>
      <c r="X32" s="108" t="str">
        <f>IF('Data input'!AK31=0,"",SUM(U32:W32))</f>
        <v/>
      </c>
      <c r="Y32" s="109">
        <f t="shared" si="3"/>
        <v>0</v>
      </c>
      <c r="AA32" s="110">
        <f>SUM('Data input'!AV31:AY31)</f>
        <v>0</v>
      </c>
      <c r="AB32" s="111">
        <f>'Data input'!AZ31</f>
        <v>0</v>
      </c>
      <c r="AC32" s="112">
        <f>('Data input'!BA31*5)+('Data input'!BB31*10)+('Data input'!BC31*10)+('Data input'!BD31*15)+('Data input'!BE31*20)</f>
        <v>0</v>
      </c>
      <c r="AD32" s="108" t="str">
        <f>IF('Data input'!AV31=0,"",SUM(AA32:AC32))</f>
        <v/>
      </c>
      <c r="AE32" s="109">
        <f t="shared" si="4"/>
        <v>0</v>
      </c>
    </row>
    <row r="33" spans="2:31">
      <c r="B33">
        <f>'Data input'!C32</f>
        <v>0</v>
      </c>
      <c r="C33" s="110">
        <f>SUM('Data input'!D32:G32)</f>
        <v>0</v>
      </c>
      <c r="D33" s="111">
        <f>'Data input'!H32</f>
        <v>0</v>
      </c>
      <c r="E33" s="112">
        <f>('Data input'!I32*5)+('Data input'!J32*10)+('Data input'!K32*10)+('Data input'!L32*15)+('Data input'!M32*20)</f>
        <v>0</v>
      </c>
      <c r="F33" s="108" t="str">
        <f>IF('Data input'!D32=0,"",SUM(C33:E33))</f>
        <v/>
      </c>
      <c r="G33" s="109" t="str">
        <f t="shared" si="0"/>
        <v/>
      </c>
      <c r="I33" s="110">
        <f>SUM('Data input'!O32:R32)</f>
        <v>0</v>
      </c>
      <c r="J33" s="111">
        <f>'Data input'!S32</f>
        <v>0</v>
      </c>
      <c r="K33" s="112">
        <f>('Data input'!T32*5)+('Data input'!U32*10)+('Data input'!V32*10)+('Data input'!W32*15)+('Data input'!X32*20)</f>
        <v>0</v>
      </c>
      <c r="L33" s="108" t="str">
        <f>IF('Data input'!O32=0,"",SUM(I33:K33))</f>
        <v/>
      </c>
      <c r="M33" s="109">
        <f t="shared" si="1"/>
        <v>0</v>
      </c>
      <c r="O33" s="110">
        <f>SUM('Data input'!Z32:AC32)</f>
        <v>0</v>
      </c>
      <c r="P33" s="111">
        <f>'Data input'!AD32</f>
        <v>0</v>
      </c>
      <c r="Q33" s="112">
        <f>('Data input'!AE32*5)+('Data input'!AF32*10)+('Data input'!AG32*10)+('Data input'!AH32*15)+('Data input'!AI32*20)</f>
        <v>0</v>
      </c>
      <c r="R33" s="108" t="str">
        <f>IF('Data input'!Z32=0,"",SUM(O33:Q33))</f>
        <v/>
      </c>
      <c r="S33" s="109">
        <f t="shared" si="2"/>
        <v>0</v>
      </c>
      <c r="U33" s="110">
        <f>SUM('Data input'!AK32:AN32)</f>
        <v>0</v>
      </c>
      <c r="V33" s="111">
        <f>'Data input'!AO32</f>
        <v>0</v>
      </c>
      <c r="W33" s="112">
        <f>('Data input'!AP32*5)+('Data input'!AQ32*10)+('Data input'!AR32*10)+('Data input'!AS32*15)+('Data input'!AT32*20)</f>
        <v>0</v>
      </c>
      <c r="X33" s="108" t="str">
        <f>IF('Data input'!AK32=0,"",SUM(U33:W33))</f>
        <v/>
      </c>
      <c r="Y33" s="109">
        <f t="shared" si="3"/>
        <v>0</v>
      </c>
      <c r="AA33" s="110">
        <f>SUM('Data input'!AV32:AY32)</f>
        <v>0</v>
      </c>
      <c r="AB33" s="111">
        <f>'Data input'!AZ32</f>
        <v>0</v>
      </c>
      <c r="AC33" s="112">
        <f>('Data input'!BA32*5)+('Data input'!BB32*10)+('Data input'!BC32*10)+('Data input'!BD32*15)+('Data input'!BE32*20)</f>
        <v>0</v>
      </c>
      <c r="AD33" s="108" t="str">
        <f>IF('Data input'!AV32=0,"",SUM(AA33:AC33))</f>
        <v/>
      </c>
      <c r="AE33" s="109">
        <f t="shared" si="4"/>
        <v>0</v>
      </c>
    </row>
    <row r="34" spans="2:31">
      <c r="B34">
        <f>'Data input'!C33</f>
        <v>0</v>
      </c>
      <c r="C34" s="110">
        <f>SUM('Data input'!D33:G33)</f>
        <v>0</v>
      </c>
      <c r="D34" s="111">
        <f>'Data input'!H33</f>
        <v>0</v>
      </c>
      <c r="E34" s="112">
        <f>('Data input'!I33*5)+('Data input'!J33*10)+('Data input'!K33*10)+('Data input'!L33*15)+('Data input'!M33*20)</f>
        <v>0</v>
      </c>
      <c r="F34" s="108" t="str">
        <f>IF('Data input'!D33=0,"",SUM(C34:E34))</f>
        <v/>
      </c>
      <c r="G34" s="109" t="str">
        <f t="shared" si="0"/>
        <v/>
      </c>
      <c r="I34" s="110">
        <f>SUM('Data input'!O33:R33)</f>
        <v>0</v>
      </c>
      <c r="J34" s="111">
        <f>'Data input'!S33</f>
        <v>0</v>
      </c>
      <c r="K34" s="112">
        <f>('Data input'!T33*5)+('Data input'!U33*10)+('Data input'!V33*10)+('Data input'!W33*15)+('Data input'!X33*20)</f>
        <v>0</v>
      </c>
      <c r="L34" s="108" t="str">
        <f>IF('Data input'!O33=0,"",SUM(I34:K34))</f>
        <v/>
      </c>
      <c r="M34" s="109">
        <f t="shared" si="1"/>
        <v>0</v>
      </c>
      <c r="O34" s="110">
        <f>SUM('Data input'!Z33:AC33)</f>
        <v>0</v>
      </c>
      <c r="P34" s="111">
        <f>'Data input'!AD33</f>
        <v>0</v>
      </c>
      <c r="Q34" s="112">
        <f>('Data input'!AE33*5)+('Data input'!AF33*10)+('Data input'!AG33*10)+('Data input'!AH33*15)+('Data input'!AI33*20)</f>
        <v>0</v>
      </c>
      <c r="R34" s="108" t="str">
        <f>IF('Data input'!Z33=0,"",SUM(O34:Q34))</f>
        <v/>
      </c>
      <c r="S34" s="109">
        <f t="shared" si="2"/>
        <v>0</v>
      </c>
      <c r="U34" s="110">
        <f>SUM('Data input'!AK33:AN33)</f>
        <v>0</v>
      </c>
      <c r="V34" s="111">
        <f>'Data input'!AO33</f>
        <v>0</v>
      </c>
      <c r="W34" s="112">
        <f>('Data input'!AP33*5)+('Data input'!AQ33*10)+('Data input'!AR33*10)+('Data input'!AS33*15)+('Data input'!AT33*20)</f>
        <v>0</v>
      </c>
      <c r="X34" s="108" t="str">
        <f>IF('Data input'!AK33=0,"",SUM(U34:W34))</f>
        <v/>
      </c>
      <c r="Y34" s="109">
        <f t="shared" si="3"/>
        <v>0</v>
      </c>
      <c r="AA34" s="110">
        <f>SUM('Data input'!AV33:AY33)</f>
        <v>0</v>
      </c>
      <c r="AB34" s="111">
        <f>'Data input'!AZ33</f>
        <v>0</v>
      </c>
      <c r="AC34" s="112">
        <f>('Data input'!BA33*5)+('Data input'!BB33*10)+('Data input'!BC33*10)+('Data input'!BD33*15)+('Data input'!BE33*20)</f>
        <v>0</v>
      </c>
      <c r="AD34" s="108" t="str">
        <f>IF('Data input'!AV33=0,"",SUM(AA34:AC34))</f>
        <v/>
      </c>
      <c r="AE34" s="109">
        <f t="shared" si="4"/>
        <v>0</v>
      </c>
    </row>
  </sheetData>
  <sheetProtection sheet="1" objects="1" scenarios="1"/>
  <mergeCells count="5">
    <mergeCell ref="AA2:AE2"/>
    <mergeCell ref="C2:G2"/>
    <mergeCell ref="I2:M2"/>
    <mergeCell ref="O2:S2"/>
    <mergeCell ref="U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6"/>
  <sheetViews>
    <sheetView workbookViewId="0">
      <selection activeCell="S7" sqref="S7"/>
    </sheetView>
  </sheetViews>
  <sheetFormatPr defaultRowHeight="14.25"/>
  <sheetData>
    <row r="3" spans="2:20" ht="15" thickBot="1"/>
    <row r="4" spans="2:20" ht="15" thickTop="1">
      <c r="C4" t="s">
        <v>38</v>
      </c>
      <c r="F4" s="160" t="s">
        <v>4</v>
      </c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1"/>
      <c r="T4" s="2"/>
    </row>
    <row r="5" spans="2:20" ht="30.75" thickBot="1">
      <c r="B5">
        <v>1</v>
      </c>
      <c r="C5" t="s">
        <v>39</v>
      </c>
      <c r="F5" s="113" t="s">
        <v>19</v>
      </c>
      <c r="G5" s="114" t="s">
        <v>20</v>
      </c>
      <c r="H5" s="114" t="s">
        <v>21</v>
      </c>
      <c r="I5" s="114" t="s">
        <v>25</v>
      </c>
      <c r="J5" s="115" t="s">
        <v>26</v>
      </c>
      <c r="K5" s="115" t="s">
        <v>27</v>
      </c>
      <c r="L5" s="115" t="s">
        <v>28</v>
      </c>
      <c r="M5" s="115" t="s">
        <v>29</v>
      </c>
      <c r="N5" s="115" t="s">
        <v>30</v>
      </c>
      <c r="O5" s="116" t="s">
        <v>31</v>
      </c>
      <c r="P5" s="117" t="s">
        <v>32</v>
      </c>
      <c r="Q5" s="114" t="s">
        <v>26</v>
      </c>
      <c r="R5" s="114" t="s">
        <v>33</v>
      </c>
      <c r="S5" s="118" t="s">
        <v>34</v>
      </c>
      <c r="T5" s="119" t="s">
        <v>35</v>
      </c>
    </row>
    <row r="6" spans="2:20" ht="15" thickTop="1">
      <c r="B6">
        <v>2</v>
      </c>
      <c r="C6" t="s">
        <v>40</v>
      </c>
      <c r="F6" s="120"/>
      <c r="G6" s="121"/>
      <c r="H6" s="121"/>
      <c r="I6" s="121"/>
      <c r="J6" s="121"/>
      <c r="K6" s="121"/>
      <c r="L6" s="121"/>
      <c r="M6" s="121"/>
      <c r="N6" s="121"/>
      <c r="O6" s="122"/>
      <c r="P6" s="123"/>
      <c r="Q6" s="121"/>
      <c r="R6" s="121"/>
      <c r="S6" s="124"/>
      <c r="T6" s="125"/>
    </row>
    <row r="7" spans="2:20" ht="15">
      <c r="B7">
        <v>3</v>
      </c>
      <c r="C7" t="s">
        <v>41</v>
      </c>
      <c r="F7" s="126">
        <v>34.14</v>
      </c>
      <c r="G7" s="127"/>
      <c r="H7" s="127"/>
      <c r="I7" s="127"/>
      <c r="J7" s="128">
        <v>1</v>
      </c>
      <c r="K7" s="128"/>
      <c r="L7" s="128"/>
      <c r="M7" s="128"/>
      <c r="N7" s="128"/>
      <c r="O7" s="129"/>
      <c r="P7" s="110">
        <f>SUM(F7:I7)</f>
        <v>34.14</v>
      </c>
      <c r="Q7" s="111">
        <f t="shared" ref="Q7:Q19" si="0">J7</f>
        <v>1</v>
      </c>
      <c r="R7" s="112">
        <f t="shared" ref="R7:R19" si="1">(K7*5)+(L7*10)+(M7*10)+(N7*15)+(O7*20)</f>
        <v>0</v>
      </c>
      <c r="S7" s="108">
        <f>IF(F7=0,"",SUM(P7:R7))</f>
        <v>35.14</v>
      </c>
      <c r="T7" s="109">
        <f>IFERROR(IF(S7=0,"",(MIN(S$4:S$33)/S7)*100),"")</f>
        <v>45.503699487763235</v>
      </c>
    </row>
    <row r="8" spans="2:20" ht="15">
      <c r="B8">
        <v>4</v>
      </c>
      <c r="C8" t="s">
        <v>42</v>
      </c>
      <c r="F8" s="126">
        <v>68.63</v>
      </c>
      <c r="G8" s="127"/>
      <c r="H8" s="127"/>
      <c r="I8" s="127">
        <v>-25</v>
      </c>
      <c r="J8" s="128">
        <v>1</v>
      </c>
      <c r="K8" s="128"/>
      <c r="L8" s="128"/>
      <c r="M8" s="128"/>
      <c r="N8" s="128"/>
      <c r="O8" s="129"/>
      <c r="P8" s="110">
        <f t="shared" ref="P8:P36" si="2">SUM(F8:I8)</f>
        <v>43.629999999999995</v>
      </c>
      <c r="Q8" s="111">
        <f t="shared" si="0"/>
        <v>1</v>
      </c>
      <c r="R8" s="112">
        <f t="shared" si="1"/>
        <v>0</v>
      </c>
      <c r="S8" s="108">
        <f t="shared" ref="S8:S36" si="3">IF(F8=0,"",SUM(P8:R8))</f>
        <v>44.629999999999995</v>
      </c>
      <c r="T8" s="109">
        <f t="shared" ref="T8:T36" si="4">IFERROR(IF(S8=0,"",(MIN(S$4:S$33)/S8)*100),"")</f>
        <v>35.827918440510878</v>
      </c>
    </row>
    <row r="9" spans="2:20" ht="15">
      <c r="B9">
        <v>5</v>
      </c>
      <c r="C9" t="s">
        <v>43</v>
      </c>
      <c r="F9" s="126">
        <v>40.42</v>
      </c>
      <c r="G9" s="127"/>
      <c r="H9" s="127"/>
      <c r="I9" s="127"/>
      <c r="J9" s="128">
        <v>6</v>
      </c>
      <c r="K9" s="128"/>
      <c r="L9" s="128"/>
      <c r="M9" s="128"/>
      <c r="N9" s="128"/>
      <c r="O9" s="129"/>
      <c r="P9" s="110">
        <f t="shared" si="2"/>
        <v>40.42</v>
      </c>
      <c r="Q9" s="111">
        <f t="shared" si="0"/>
        <v>6</v>
      </c>
      <c r="R9" s="112">
        <f t="shared" si="1"/>
        <v>0</v>
      </c>
      <c r="S9" s="108">
        <f t="shared" si="3"/>
        <v>46.42</v>
      </c>
      <c r="T9" s="109">
        <f t="shared" si="4"/>
        <v>34.446359327875918</v>
      </c>
    </row>
    <row r="10" spans="2:20" ht="15">
      <c r="B10">
        <v>6</v>
      </c>
      <c r="C10" t="s">
        <v>44</v>
      </c>
      <c r="F10" s="126">
        <v>38.78</v>
      </c>
      <c r="G10" s="127"/>
      <c r="H10" s="127"/>
      <c r="I10" s="127"/>
      <c r="J10" s="128">
        <v>2</v>
      </c>
      <c r="K10" s="128"/>
      <c r="L10" s="128"/>
      <c r="M10" s="128"/>
      <c r="N10" s="128"/>
      <c r="O10" s="129"/>
      <c r="P10" s="110">
        <f t="shared" si="2"/>
        <v>38.78</v>
      </c>
      <c r="Q10" s="111">
        <f t="shared" si="0"/>
        <v>2</v>
      </c>
      <c r="R10" s="112">
        <f t="shared" si="1"/>
        <v>0</v>
      </c>
      <c r="S10" s="108">
        <f t="shared" si="3"/>
        <v>40.78</v>
      </c>
      <c r="T10" s="109">
        <f t="shared" si="4"/>
        <v>39.210397253555669</v>
      </c>
    </row>
    <row r="11" spans="2:20" ht="15">
      <c r="B11">
        <v>7</v>
      </c>
      <c r="C11" t="s">
        <v>45</v>
      </c>
      <c r="F11" s="126">
        <v>53.44</v>
      </c>
      <c r="G11" s="127"/>
      <c r="H11" s="127"/>
      <c r="I11" s="127"/>
      <c r="J11" s="128">
        <v>1</v>
      </c>
      <c r="K11" s="128"/>
      <c r="L11" s="128"/>
      <c r="M11" s="128"/>
      <c r="N11" s="128"/>
      <c r="O11" s="129"/>
      <c r="P11" s="110">
        <f t="shared" si="2"/>
        <v>53.44</v>
      </c>
      <c r="Q11" s="111">
        <f t="shared" si="0"/>
        <v>1</v>
      </c>
      <c r="R11" s="112">
        <f t="shared" si="1"/>
        <v>0</v>
      </c>
      <c r="S11" s="108">
        <f t="shared" si="3"/>
        <v>54.44</v>
      </c>
      <c r="T11" s="109">
        <f t="shared" si="4"/>
        <v>29.371785451873627</v>
      </c>
    </row>
    <row r="12" spans="2:20" ht="15">
      <c r="B12">
        <v>8</v>
      </c>
      <c r="C12" t="s">
        <v>46</v>
      </c>
      <c r="F12" s="126">
        <v>47.97</v>
      </c>
      <c r="G12" s="127"/>
      <c r="H12" s="127"/>
      <c r="I12" s="127"/>
      <c r="J12" s="128">
        <v>1</v>
      </c>
      <c r="K12" s="128"/>
      <c r="L12" s="128"/>
      <c r="M12" s="128"/>
      <c r="N12" s="128"/>
      <c r="O12" s="129"/>
      <c r="P12" s="110">
        <f t="shared" si="2"/>
        <v>47.97</v>
      </c>
      <c r="Q12" s="111">
        <f t="shared" si="0"/>
        <v>1</v>
      </c>
      <c r="R12" s="112">
        <f t="shared" si="1"/>
        <v>0</v>
      </c>
      <c r="S12" s="108">
        <f t="shared" si="3"/>
        <v>48.97</v>
      </c>
      <c r="T12" s="109">
        <f t="shared" si="4"/>
        <v>32.652644476209929</v>
      </c>
    </row>
    <row r="13" spans="2:20" ht="15">
      <c r="B13">
        <v>9</v>
      </c>
      <c r="C13" t="s">
        <v>47</v>
      </c>
      <c r="F13" s="126">
        <v>79.319999999999993</v>
      </c>
      <c r="G13" s="127"/>
      <c r="H13" s="127"/>
      <c r="I13" s="127">
        <v>-25</v>
      </c>
      <c r="J13" s="128">
        <v>1</v>
      </c>
      <c r="K13" s="128"/>
      <c r="L13" s="128"/>
      <c r="M13" s="128"/>
      <c r="N13" s="128"/>
      <c r="O13" s="129"/>
      <c r="P13" s="110">
        <f t="shared" si="2"/>
        <v>54.319999999999993</v>
      </c>
      <c r="Q13" s="111">
        <f t="shared" si="0"/>
        <v>1</v>
      </c>
      <c r="R13" s="112">
        <f t="shared" si="1"/>
        <v>0</v>
      </c>
      <c r="S13" s="108">
        <f t="shared" si="3"/>
        <v>55.319999999999993</v>
      </c>
      <c r="T13" s="109">
        <f t="shared" si="4"/>
        <v>28.904555314533631</v>
      </c>
    </row>
    <row r="14" spans="2:20" ht="15">
      <c r="B14">
        <v>10</v>
      </c>
      <c r="C14" t="s">
        <v>48</v>
      </c>
      <c r="F14" s="126">
        <v>66.55</v>
      </c>
      <c r="G14" s="127"/>
      <c r="H14" s="127"/>
      <c r="I14" s="127"/>
      <c r="J14" s="128">
        <v>1</v>
      </c>
      <c r="K14" s="128">
        <v>1</v>
      </c>
      <c r="L14" s="128"/>
      <c r="M14" s="128"/>
      <c r="N14" s="128"/>
      <c r="O14" s="129"/>
      <c r="P14" s="110">
        <f t="shared" si="2"/>
        <v>66.55</v>
      </c>
      <c r="Q14" s="111">
        <f t="shared" si="0"/>
        <v>1</v>
      </c>
      <c r="R14" s="112">
        <f t="shared" si="1"/>
        <v>5</v>
      </c>
      <c r="S14" s="108">
        <f t="shared" si="3"/>
        <v>72.55</v>
      </c>
      <c r="T14" s="109">
        <f t="shared" si="4"/>
        <v>22.039972432804966</v>
      </c>
    </row>
    <row r="15" spans="2:20" ht="15">
      <c r="B15">
        <v>11</v>
      </c>
      <c r="C15" t="s">
        <v>49</v>
      </c>
      <c r="F15" s="126">
        <v>65.510000000000005</v>
      </c>
      <c r="G15" s="127"/>
      <c r="H15" s="127"/>
      <c r="I15" s="127"/>
      <c r="J15" s="128">
        <v>2</v>
      </c>
      <c r="K15" s="128"/>
      <c r="L15" s="128"/>
      <c r="M15" s="128"/>
      <c r="N15" s="128"/>
      <c r="O15" s="129"/>
      <c r="P15" s="110">
        <f t="shared" si="2"/>
        <v>65.510000000000005</v>
      </c>
      <c r="Q15" s="111">
        <f t="shared" si="0"/>
        <v>2</v>
      </c>
      <c r="R15" s="112">
        <f t="shared" si="1"/>
        <v>0</v>
      </c>
      <c r="S15" s="108">
        <f t="shared" si="3"/>
        <v>67.510000000000005</v>
      </c>
      <c r="T15" s="109">
        <f t="shared" si="4"/>
        <v>23.685379943712043</v>
      </c>
    </row>
    <row r="16" spans="2:20" ht="15">
      <c r="B16">
        <v>12</v>
      </c>
      <c r="C16" t="s">
        <v>50</v>
      </c>
      <c r="F16" s="126">
        <v>78.319999999999993</v>
      </c>
      <c r="G16" s="127"/>
      <c r="H16" s="127"/>
      <c r="I16" s="127">
        <v>-25</v>
      </c>
      <c r="J16" s="128">
        <v>2</v>
      </c>
      <c r="K16" s="128"/>
      <c r="L16" s="128"/>
      <c r="M16" s="128"/>
      <c r="N16" s="128"/>
      <c r="O16" s="129"/>
      <c r="P16" s="110">
        <f t="shared" si="2"/>
        <v>53.319999999999993</v>
      </c>
      <c r="Q16" s="111">
        <f t="shared" si="0"/>
        <v>2</v>
      </c>
      <c r="R16" s="112">
        <f t="shared" si="1"/>
        <v>0</v>
      </c>
      <c r="S16" s="108">
        <f t="shared" si="3"/>
        <v>55.319999999999993</v>
      </c>
      <c r="T16" s="109">
        <f t="shared" si="4"/>
        <v>28.904555314533631</v>
      </c>
    </row>
    <row r="17" spans="2:20" ht="15">
      <c r="B17">
        <v>13</v>
      </c>
      <c r="C17" t="s">
        <v>51</v>
      </c>
      <c r="F17" s="126">
        <v>103.12</v>
      </c>
      <c r="G17" s="127"/>
      <c r="H17" s="127"/>
      <c r="I17" s="127"/>
      <c r="J17" s="128"/>
      <c r="K17" s="128"/>
      <c r="L17" s="128"/>
      <c r="M17" s="128"/>
      <c r="N17" s="128"/>
      <c r="O17" s="129"/>
      <c r="P17" s="110">
        <f t="shared" si="2"/>
        <v>103.12</v>
      </c>
      <c r="Q17" s="111">
        <f t="shared" si="0"/>
        <v>0</v>
      </c>
      <c r="R17" s="112">
        <f t="shared" si="1"/>
        <v>0</v>
      </c>
      <c r="S17" s="108">
        <f t="shared" si="3"/>
        <v>103.12</v>
      </c>
      <c r="T17" s="109">
        <f t="shared" si="4"/>
        <v>15.506206361520562</v>
      </c>
    </row>
    <row r="18" spans="2:20" ht="15">
      <c r="C18" t="s">
        <v>52</v>
      </c>
      <c r="F18" s="126">
        <v>88.82</v>
      </c>
      <c r="G18" s="127"/>
      <c r="H18" s="127"/>
      <c r="I18" s="127"/>
      <c r="J18" s="128"/>
      <c r="K18" s="128"/>
      <c r="L18" s="128"/>
      <c r="M18" s="128"/>
      <c r="N18" s="128"/>
      <c r="O18" s="129"/>
      <c r="P18" s="110">
        <f t="shared" si="2"/>
        <v>88.82</v>
      </c>
      <c r="Q18" s="111">
        <f t="shared" si="0"/>
        <v>0</v>
      </c>
      <c r="R18" s="112">
        <f t="shared" si="1"/>
        <v>0</v>
      </c>
      <c r="S18" s="108">
        <f t="shared" si="3"/>
        <v>88.82</v>
      </c>
      <c r="T18" s="109">
        <f t="shared" si="4"/>
        <v>18.002702094122949</v>
      </c>
    </row>
    <row r="19" spans="2:20" ht="15">
      <c r="C19" t="s">
        <v>53</v>
      </c>
      <c r="F19" s="126">
        <v>88.29</v>
      </c>
      <c r="G19" s="127"/>
      <c r="H19" s="127"/>
      <c r="I19" s="127"/>
      <c r="J19" s="128">
        <v>1</v>
      </c>
      <c r="K19" s="128"/>
      <c r="L19" s="128"/>
      <c r="M19" s="128"/>
      <c r="N19" s="128"/>
      <c r="O19" s="129"/>
      <c r="P19" s="110">
        <f t="shared" si="2"/>
        <v>88.29</v>
      </c>
      <c r="Q19" s="111">
        <f t="shared" si="0"/>
        <v>1</v>
      </c>
      <c r="R19" s="112">
        <f t="shared" si="1"/>
        <v>0</v>
      </c>
      <c r="S19" s="108">
        <f t="shared" si="3"/>
        <v>89.29</v>
      </c>
      <c r="T19" s="109">
        <f t="shared" si="4"/>
        <v>17.907940418859898</v>
      </c>
    </row>
    <row r="20" spans="2:20" ht="15">
      <c r="F20" s="126">
        <v>40.99</v>
      </c>
      <c r="G20" s="127"/>
      <c r="H20" s="127"/>
      <c r="I20" s="127">
        <v>-25</v>
      </c>
      <c r="J20" s="128"/>
      <c r="K20" s="128"/>
      <c r="L20" s="128"/>
      <c r="M20" s="128"/>
      <c r="N20" s="128"/>
      <c r="O20" s="129"/>
      <c r="P20" s="110">
        <f t="shared" si="2"/>
        <v>15.990000000000002</v>
      </c>
      <c r="Q20" s="111">
        <f>J20</f>
        <v>0</v>
      </c>
      <c r="R20" s="112">
        <f>(K20*5)+(L20*10)+(M20*10)+(N20*15)+(O20*20)</f>
        <v>0</v>
      </c>
      <c r="S20" s="108">
        <f t="shared" si="3"/>
        <v>15.990000000000002</v>
      </c>
      <c r="T20" s="109">
        <f t="shared" si="4"/>
        <v>100</v>
      </c>
    </row>
    <row r="21" spans="2:20" ht="15">
      <c r="F21" s="126">
        <v>93.36</v>
      </c>
      <c r="G21" s="127"/>
      <c r="H21" s="127"/>
      <c r="I21" s="127"/>
      <c r="J21" s="128">
        <v>3</v>
      </c>
      <c r="K21" s="128"/>
      <c r="L21" s="128"/>
      <c r="M21" s="128"/>
      <c r="N21" s="128"/>
      <c r="O21" s="129"/>
      <c r="P21" s="110">
        <f t="shared" si="2"/>
        <v>93.36</v>
      </c>
      <c r="Q21" s="111">
        <f>J21</f>
        <v>3</v>
      </c>
      <c r="R21" s="112">
        <f>(K21*5)+(L21*10)+(M21*10)+(N21*15)+(O21*20)</f>
        <v>0</v>
      </c>
      <c r="S21" s="108">
        <f t="shared" si="3"/>
        <v>96.36</v>
      </c>
      <c r="T21" s="109">
        <f t="shared" si="4"/>
        <v>16.594022415940227</v>
      </c>
    </row>
    <row r="22" spans="2:20" ht="15">
      <c r="F22" s="126"/>
      <c r="G22" s="127"/>
      <c r="H22" s="127"/>
      <c r="I22" s="127"/>
      <c r="J22" s="128"/>
      <c r="K22" s="128"/>
      <c r="L22" s="128"/>
      <c r="M22" s="128"/>
      <c r="N22" s="128"/>
      <c r="O22" s="129"/>
      <c r="P22" s="110">
        <f t="shared" si="2"/>
        <v>0</v>
      </c>
      <c r="Q22" s="111">
        <f t="shared" ref="Q22:Q36" si="5">J22</f>
        <v>0</v>
      </c>
      <c r="R22" s="112">
        <f t="shared" ref="R22:R36" si="6">(K22*5)+(L22*10)+(M22*10)+(N22*15)+(O22*20)</f>
        <v>0</v>
      </c>
      <c r="S22" s="108" t="str">
        <f t="shared" si="3"/>
        <v/>
      </c>
      <c r="T22" s="109" t="str">
        <f t="shared" si="4"/>
        <v/>
      </c>
    </row>
    <row r="23" spans="2:20" ht="15">
      <c r="F23" s="126"/>
      <c r="G23" s="127"/>
      <c r="H23" s="127"/>
      <c r="I23" s="127"/>
      <c r="J23" s="128"/>
      <c r="K23" s="128"/>
      <c r="L23" s="128"/>
      <c r="M23" s="128"/>
      <c r="N23" s="128"/>
      <c r="O23" s="129"/>
      <c r="P23" s="110">
        <f t="shared" si="2"/>
        <v>0</v>
      </c>
      <c r="Q23" s="111">
        <f t="shared" si="5"/>
        <v>0</v>
      </c>
      <c r="R23" s="112">
        <f t="shared" si="6"/>
        <v>0</v>
      </c>
      <c r="S23" s="108" t="str">
        <f t="shared" si="3"/>
        <v/>
      </c>
      <c r="T23" s="109" t="str">
        <f t="shared" si="4"/>
        <v/>
      </c>
    </row>
    <row r="24" spans="2:20" ht="15">
      <c r="C24" t="s">
        <v>54</v>
      </c>
      <c r="F24" s="126"/>
      <c r="G24" s="127"/>
      <c r="H24" s="127"/>
      <c r="I24" s="127"/>
      <c r="J24" s="128"/>
      <c r="K24" s="128"/>
      <c r="L24" s="128"/>
      <c r="M24" s="128"/>
      <c r="N24" s="128"/>
      <c r="O24" s="129"/>
      <c r="P24" s="110">
        <f t="shared" si="2"/>
        <v>0</v>
      </c>
      <c r="Q24" s="111">
        <f t="shared" si="5"/>
        <v>0</v>
      </c>
      <c r="R24" s="112">
        <f t="shared" si="6"/>
        <v>0</v>
      </c>
      <c r="S24" s="108" t="str">
        <f t="shared" si="3"/>
        <v/>
      </c>
      <c r="T24" s="109" t="str">
        <f t="shared" si="4"/>
        <v/>
      </c>
    </row>
    <row r="25" spans="2:20" ht="15">
      <c r="B25">
        <v>1</v>
      </c>
      <c r="C25" t="s">
        <v>55</v>
      </c>
      <c r="F25" s="126"/>
      <c r="G25" s="127"/>
      <c r="H25" s="127"/>
      <c r="I25" s="127"/>
      <c r="J25" s="128"/>
      <c r="K25" s="128"/>
      <c r="L25" s="128"/>
      <c r="M25" s="128"/>
      <c r="N25" s="128"/>
      <c r="O25" s="129"/>
      <c r="P25" s="110">
        <f t="shared" si="2"/>
        <v>0</v>
      </c>
      <c r="Q25" s="111">
        <f t="shared" si="5"/>
        <v>0</v>
      </c>
      <c r="R25" s="112">
        <f t="shared" si="6"/>
        <v>0</v>
      </c>
      <c r="S25" s="108" t="str">
        <f t="shared" si="3"/>
        <v/>
      </c>
      <c r="T25" s="109" t="str">
        <f t="shared" si="4"/>
        <v/>
      </c>
    </row>
    <row r="26" spans="2:20" ht="15">
      <c r="F26" s="126"/>
      <c r="G26" s="127"/>
      <c r="H26" s="127"/>
      <c r="I26" s="127"/>
      <c r="J26" s="128"/>
      <c r="K26" s="128"/>
      <c r="L26" s="128"/>
      <c r="M26" s="128"/>
      <c r="N26" s="128"/>
      <c r="O26" s="129"/>
      <c r="P26" s="110">
        <f t="shared" si="2"/>
        <v>0</v>
      </c>
      <c r="Q26" s="111">
        <f t="shared" si="5"/>
        <v>0</v>
      </c>
      <c r="R26" s="112">
        <f t="shared" si="6"/>
        <v>0</v>
      </c>
      <c r="S26" s="108" t="str">
        <f t="shared" si="3"/>
        <v/>
      </c>
      <c r="T26" s="109" t="str">
        <f t="shared" si="4"/>
        <v/>
      </c>
    </row>
    <row r="27" spans="2:20" ht="15">
      <c r="F27" s="126"/>
      <c r="G27" s="127"/>
      <c r="H27" s="127"/>
      <c r="I27" s="127"/>
      <c r="J27" s="128"/>
      <c r="K27" s="128"/>
      <c r="L27" s="128"/>
      <c r="M27" s="128"/>
      <c r="N27" s="128"/>
      <c r="O27" s="129"/>
      <c r="P27" s="110">
        <f t="shared" si="2"/>
        <v>0</v>
      </c>
      <c r="Q27" s="111">
        <f t="shared" si="5"/>
        <v>0</v>
      </c>
      <c r="R27" s="112">
        <f t="shared" si="6"/>
        <v>0</v>
      </c>
      <c r="S27" s="108" t="str">
        <f t="shared" si="3"/>
        <v/>
      </c>
      <c r="T27" s="109" t="str">
        <f t="shared" si="4"/>
        <v/>
      </c>
    </row>
    <row r="28" spans="2:20" ht="15">
      <c r="F28" s="126"/>
      <c r="G28" s="127"/>
      <c r="H28" s="127"/>
      <c r="I28" s="127"/>
      <c r="J28" s="128"/>
      <c r="K28" s="128"/>
      <c r="L28" s="128"/>
      <c r="M28" s="128"/>
      <c r="N28" s="128"/>
      <c r="O28" s="129"/>
      <c r="P28" s="110">
        <f t="shared" si="2"/>
        <v>0</v>
      </c>
      <c r="Q28" s="111">
        <f t="shared" si="5"/>
        <v>0</v>
      </c>
      <c r="R28" s="112">
        <f t="shared" si="6"/>
        <v>0</v>
      </c>
      <c r="S28" s="108" t="str">
        <f t="shared" si="3"/>
        <v/>
      </c>
      <c r="T28" s="109" t="str">
        <f t="shared" si="4"/>
        <v/>
      </c>
    </row>
    <row r="29" spans="2:20" ht="15">
      <c r="F29" s="126"/>
      <c r="G29" s="127"/>
      <c r="H29" s="127"/>
      <c r="I29" s="127"/>
      <c r="J29" s="128"/>
      <c r="K29" s="128"/>
      <c r="L29" s="128"/>
      <c r="M29" s="128"/>
      <c r="N29" s="128"/>
      <c r="O29" s="129"/>
      <c r="P29" s="110">
        <f t="shared" si="2"/>
        <v>0</v>
      </c>
      <c r="Q29" s="111">
        <f t="shared" si="5"/>
        <v>0</v>
      </c>
      <c r="R29" s="112">
        <f t="shared" si="6"/>
        <v>0</v>
      </c>
      <c r="S29" s="108" t="str">
        <f t="shared" si="3"/>
        <v/>
      </c>
      <c r="T29" s="109" t="str">
        <f t="shared" si="4"/>
        <v/>
      </c>
    </row>
    <row r="30" spans="2:20" ht="15">
      <c r="F30" s="126"/>
      <c r="G30" s="127"/>
      <c r="H30" s="127"/>
      <c r="I30" s="127"/>
      <c r="J30" s="128"/>
      <c r="K30" s="128"/>
      <c r="L30" s="128"/>
      <c r="M30" s="128"/>
      <c r="N30" s="128"/>
      <c r="O30" s="129"/>
      <c r="P30" s="110">
        <f t="shared" si="2"/>
        <v>0</v>
      </c>
      <c r="Q30" s="111">
        <f t="shared" si="5"/>
        <v>0</v>
      </c>
      <c r="R30" s="112">
        <f t="shared" si="6"/>
        <v>0</v>
      </c>
      <c r="S30" s="108" t="str">
        <f t="shared" si="3"/>
        <v/>
      </c>
      <c r="T30" s="109" t="str">
        <f t="shared" si="4"/>
        <v/>
      </c>
    </row>
    <row r="31" spans="2:20" ht="15">
      <c r="F31" s="126"/>
      <c r="G31" s="127"/>
      <c r="H31" s="127"/>
      <c r="I31" s="127"/>
      <c r="J31" s="128"/>
      <c r="K31" s="128"/>
      <c r="L31" s="128"/>
      <c r="M31" s="128"/>
      <c r="N31" s="128"/>
      <c r="O31" s="129"/>
      <c r="P31" s="110">
        <f t="shared" si="2"/>
        <v>0</v>
      </c>
      <c r="Q31" s="111">
        <f t="shared" si="5"/>
        <v>0</v>
      </c>
      <c r="R31" s="112">
        <f t="shared" si="6"/>
        <v>0</v>
      </c>
      <c r="S31" s="108" t="str">
        <f t="shared" si="3"/>
        <v/>
      </c>
      <c r="T31" s="109" t="str">
        <f t="shared" si="4"/>
        <v/>
      </c>
    </row>
    <row r="32" spans="2:20" ht="15">
      <c r="F32" s="126"/>
      <c r="G32" s="127"/>
      <c r="H32" s="127"/>
      <c r="I32" s="127"/>
      <c r="J32" s="128"/>
      <c r="K32" s="128"/>
      <c r="L32" s="128"/>
      <c r="M32" s="128"/>
      <c r="N32" s="128"/>
      <c r="O32" s="129"/>
      <c r="P32" s="110">
        <f t="shared" si="2"/>
        <v>0</v>
      </c>
      <c r="Q32" s="111">
        <f t="shared" si="5"/>
        <v>0</v>
      </c>
      <c r="R32" s="112">
        <f t="shared" si="6"/>
        <v>0</v>
      </c>
      <c r="S32" s="108" t="str">
        <f t="shared" si="3"/>
        <v/>
      </c>
      <c r="T32" s="109" t="str">
        <f t="shared" si="4"/>
        <v/>
      </c>
    </row>
    <row r="33" spans="6:20" ht="15">
      <c r="F33" s="126"/>
      <c r="G33" s="127"/>
      <c r="H33" s="127"/>
      <c r="I33" s="127"/>
      <c r="J33" s="128"/>
      <c r="K33" s="128"/>
      <c r="L33" s="128"/>
      <c r="M33" s="128"/>
      <c r="N33" s="128"/>
      <c r="O33" s="129"/>
      <c r="P33" s="110">
        <f t="shared" si="2"/>
        <v>0</v>
      </c>
      <c r="Q33" s="111">
        <f t="shared" si="5"/>
        <v>0</v>
      </c>
      <c r="R33" s="112">
        <f t="shared" si="6"/>
        <v>0</v>
      </c>
      <c r="S33" s="108" t="str">
        <f t="shared" si="3"/>
        <v/>
      </c>
      <c r="T33" s="109" t="str">
        <f t="shared" si="4"/>
        <v/>
      </c>
    </row>
    <row r="34" spans="6:20" ht="15">
      <c r="F34" s="126"/>
      <c r="G34" s="127"/>
      <c r="H34" s="127"/>
      <c r="I34" s="127"/>
      <c r="J34" s="128"/>
      <c r="K34" s="128"/>
      <c r="L34" s="128"/>
      <c r="M34" s="128"/>
      <c r="N34" s="128"/>
      <c r="O34" s="129"/>
      <c r="P34" s="110">
        <f t="shared" si="2"/>
        <v>0</v>
      </c>
      <c r="Q34" s="111">
        <f t="shared" si="5"/>
        <v>0</v>
      </c>
      <c r="R34" s="112">
        <f t="shared" si="6"/>
        <v>0</v>
      </c>
      <c r="S34" s="108" t="str">
        <f t="shared" si="3"/>
        <v/>
      </c>
      <c r="T34" s="109" t="str">
        <f t="shared" si="4"/>
        <v/>
      </c>
    </row>
    <row r="35" spans="6:20" ht="15">
      <c r="F35" s="126"/>
      <c r="G35" s="127"/>
      <c r="H35" s="127"/>
      <c r="I35" s="127"/>
      <c r="J35" s="128"/>
      <c r="K35" s="128"/>
      <c r="L35" s="128"/>
      <c r="M35" s="128"/>
      <c r="N35" s="128"/>
      <c r="O35" s="129"/>
      <c r="P35" s="110">
        <f t="shared" si="2"/>
        <v>0</v>
      </c>
      <c r="Q35" s="111">
        <f t="shared" si="5"/>
        <v>0</v>
      </c>
      <c r="R35" s="112">
        <f t="shared" si="6"/>
        <v>0</v>
      </c>
      <c r="S35" s="108" t="str">
        <f t="shared" si="3"/>
        <v/>
      </c>
      <c r="T35" s="109" t="str">
        <f t="shared" si="4"/>
        <v/>
      </c>
    </row>
    <row r="36" spans="6:20" ht="15">
      <c r="F36" s="126"/>
      <c r="G36" s="127"/>
      <c r="H36" s="127"/>
      <c r="I36" s="127"/>
      <c r="J36" s="128"/>
      <c r="K36" s="128"/>
      <c r="L36" s="128"/>
      <c r="M36" s="128"/>
      <c r="N36" s="128"/>
      <c r="O36" s="129"/>
      <c r="P36" s="110">
        <f t="shared" si="2"/>
        <v>0</v>
      </c>
      <c r="Q36" s="111">
        <f t="shared" si="5"/>
        <v>0</v>
      </c>
      <c r="R36" s="112">
        <f t="shared" si="6"/>
        <v>0</v>
      </c>
      <c r="S36" s="108" t="str">
        <f t="shared" si="3"/>
        <v/>
      </c>
      <c r="T36" s="109" t="str">
        <f t="shared" si="4"/>
        <v/>
      </c>
    </row>
  </sheetData>
  <mergeCells count="1">
    <mergeCell ref="F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input</vt:lpstr>
      <vt:lpstr>Final Page Winners</vt:lpstr>
      <vt:lpstr>Match Overview Data</vt:lpstr>
      <vt:lpstr>Old Page that sucks</vt:lpstr>
      <vt:lpstr>Stage Overview</vt:lpstr>
      <vt:lpstr>Extra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Juan Moya</cp:lastModifiedBy>
  <dcterms:created xsi:type="dcterms:W3CDTF">2014-12-02T21:24:35Z</dcterms:created>
  <dcterms:modified xsi:type="dcterms:W3CDTF">2016-07-09T17:28:32Z</dcterms:modified>
</cp:coreProperties>
</file>